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056-2\Desktop\エクセルアプリ\"/>
    </mc:Choice>
  </mc:AlternateContent>
  <xr:revisionPtr revIDLastSave="0" documentId="13_ncr:1_{E14100CF-EC56-4AB4-9C7E-34C487165094}" xr6:coauthVersionLast="46" xr6:coauthVersionMax="46" xr10:uidLastSave="{00000000-0000-0000-0000-000000000000}"/>
  <bookViews>
    <workbookView xWindow="-120" yWindow="-120" windowWidth="29040" windowHeight="15840" xr2:uid="{5844328F-F2C0-4EA5-8B34-060EB39552CE}"/>
  </bookViews>
  <sheets>
    <sheet name="例(外壁)" sheetId="1" r:id="rId1"/>
    <sheet name="例(内壁)" sheetId="2" r:id="rId2"/>
    <sheet name="例(天井1)" sheetId="3" r:id="rId3"/>
    <sheet name="例(天井2)" sheetId="4" r:id="rId4"/>
    <sheet name="例(床1)" sheetId="5" r:id="rId5"/>
    <sheet name="例(床2)" sheetId="6" r:id="rId6"/>
    <sheet name="例(屋根1)" sheetId="7" r:id="rId7"/>
    <sheet name="例(屋根2)" sheetId="8" r:id="rId8"/>
    <sheet name="例(屋根3)" sheetId="10" r:id="rId9"/>
  </sheets>
  <definedNames>
    <definedName name="_xlnm.Print_Area" localSheetId="6">'例(屋根1)'!$A$1:$R$26</definedName>
    <definedName name="_xlnm.Print_Area" localSheetId="7">'例(屋根2)'!$A$1:$R$26</definedName>
    <definedName name="_xlnm.Print_Area" localSheetId="8">'例(屋根3)'!$A$1:$R$26</definedName>
    <definedName name="_xlnm.Print_Area" localSheetId="0">'例(外壁)'!$A$1:$R$26</definedName>
    <definedName name="_xlnm.Print_Area" localSheetId="4">'例(床1)'!$A$1:$R$26</definedName>
    <definedName name="_xlnm.Print_Area" localSheetId="5">'例(床2)'!$A$1:$R$26</definedName>
    <definedName name="_xlnm.Print_Area" localSheetId="2">'例(天井1)'!$A$1:$R$26</definedName>
    <definedName name="_xlnm.Print_Area" localSheetId="3">'例(天井2)'!$A$1:$R$26</definedName>
    <definedName name="_xlnm.Print_Area" localSheetId="1">'例(内壁)'!$A$1:$R$26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6" i="10" l="1"/>
  <c r="N11" i="10" s="1"/>
  <c r="AB45" i="10"/>
  <c r="AB44" i="10"/>
  <c r="N22" i="10"/>
  <c r="K22" i="10"/>
  <c r="N21" i="10"/>
  <c r="K21" i="10"/>
  <c r="N20" i="10"/>
  <c r="K20" i="10"/>
  <c r="N19" i="10"/>
  <c r="K19" i="10"/>
  <c r="N18" i="10"/>
  <c r="K18" i="10"/>
  <c r="N17" i="10"/>
  <c r="K17" i="10"/>
  <c r="N16" i="10"/>
  <c r="K16" i="10"/>
  <c r="N15" i="10"/>
  <c r="K15" i="10"/>
  <c r="N14" i="10"/>
  <c r="K14" i="10"/>
  <c r="N13" i="10"/>
  <c r="K13" i="10"/>
  <c r="N12" i="10"/>
  <c r="K12" i="10"/>
  <c r="K11" i="10"/>
  <c r="N10" i="10"/>
  <c r="K10" i="10"/>
  <c r="K9" i="10"/>
  <c r="N9" i="10" s="1"/>
  <c r="K8" i="10"/>
  <c r="N8" i="10" s="1"/>
  <c r="K7" i="10"/>
  <c r="N7" i="10" s="1"/>
  <c r="N6" i="10"/>
  <c r="K6" i="10"/>
  <c r="AB46" i="8"/>
  <c r="AB45" i="8"/>
  <c r="AB44" i="8"/>
  <c r="N22" i="8"/>
  <c r="K22" i="8"/>
  <c r="N21" i="8"/>
  <c r="K21" i="8"/>
  <c r="N20" i="8"/>
  <c r="K20" i="8"/>
  <c r="N19" i="8"/>
  <c r="K19" i="8"/>
  <c r="N18" i="8"/>
  <c r="K18" i="8"/>
  <c r="N17" i="8"/>
  <c r="K17" i="8"/>
  <c r="N16" i="8"/>
  <c r="K16" i="8"/>
  <c r="N15" i="8"/>
  <c r="K15" i="8"/>
  <c r="N14" i="8"/>
  <c r="K14" i="8"/>
  <c r="N13" i="8"/>
  <c r="K13" i="8"/>
  <c r="K12" i="8"/>
  <c r="N12" i="8" s="1"/>
  <c r="N11" i="8"/>
  <c r="K11" i="8"/>
  <c r="K10" i="8"/>
  <c r="N10" i="8" s="1"/>
  <c r="K9" i="8"/>
  <c r="N9" i="8" s="1"/>
  <c r="K8" i="8"/>
  <c r="N8" i="8" s="1"/>
  <c r="K7" i="8"/>
  <c r="N7" i="8" s="1"/>
  <c r="N6" i="8"/>
  <c r="K6" i="8"/>
  <c r="AB46" i="7"/>
  <c r="AB45" i="7"/>
  <c r="AB44" i="7"/>
  <c r="N22" i="7"/>
  <c r="K22" i="7"/>
  <c r="N21" i="7"/>
  <c r="K21" i="7"/>
  <c r="N20" i="7"/>
  <c r="K20" i="7"/>
  <c r="N19" i="7"/>
  <c r="K19" i="7"/>
  <c r="N18" i="7"/>
  <c r="K18" i="7"/>
  <c r="N17" i="7"/>
  <c r="K17" i="7"/>
  <c r="N16" i="7"/>
  <c r="K16" i="7"/>
  <c r="N15" i="7"/>
  <c r="K15" i="7"/>
  <c r="N14" i="7"/>
  <c r="K14" i="7"/>
  <c r="N13" i="7"/>
  <c r="K13" i="7"/>
  <c r="K12" i="7"/>
  <c r="N12" i="7" s="1"/>
  <c r="K11" i="7"/>
  <c r="N11" i="7" s="1"/>
  <c r="K10" i="7"/>
  <c r="N10" i="7" s="1"/>
  <c r="K9" i="7"/>
  <c r="N9" i="7" s="1"/>
  <c r="K8" i="7"/>
  <c r="N8" i="7" s="1"/>
  <c r="K7" i="7"/>
  <c r="N7" i="7" s="1"/>
  <c r="N6" i="7"/>
  <c r="K6" i="7"/>
  <c r="AB46" i="6"/>
  <c r="N9" i="6" s="1"/>
  <c r="AB45" i="6"/>
  <c r="AB44" i="6"/>
  <c r="N22" i="6"/>
  <c r="K22" i="6"/>
  <c r="N21" i="6"/>
  <c r="K21" i="6"/>
  <c r="N20" i="6"/>
  <c r="K20" i="6"/>
  <c r="N19" i="6"/>
  <c r="K19" i="6"/>
  <c r="N18" i="6"/>
  <c r="K18" i="6"/>
  <c r="N17" i="6"/>
  <c r="K17" i="6"/>
  <c r="N16" i="6"/>
  <c r="K16" i="6"/>
  <c r="N15" i="6"/>
  <c r="K15" i="6"/>
  <c r="N14" i="6"/>
  <c r="K14" i="6"/>
  <c r="K13" i="6"/>
  <c r="N13" i="6" s="1"/>
  <c r="K12" i="6"/>
  <c r="N12" i="6" s="1"/>
  <c r="K11" i="6"/>
  <c r="N11" i="6" s="1"/>
  <c r="N10" i="6"/>
  <c r="K10" i="6"/>
  <c r="K9" i="6"/>
  <c r="K8" i="6"/>
  <c r="N8" i="6" s="1"/>
  <c r="K7" i="6"/>
  <c r="N7" i="6" s="1"/>
  <c r="N6" i="6"/>
  <c r="K6" i="6"/>
  <c r="AB46" i="5"/>
  <c r="AB45" i="5"/>
  <c r="AB44" i="5"/>
  <c r="N22" i="5"/>
  <c r="K22" i="5"/>
  <c r="N21" i="5"/>
  <c r="K21" i="5"/>
  <c r="N20" i="5"/>
  <c r="K20" i="5"/>
  <c r="N19" i="5"/>
  <c r="K19" i="5"/>
  <c r="N18" i="5"/>
  <c r="K18" i="5"/>
  <c r="N17" i="5"/>
  <c r="K17" i="5"/>
  <c r="N16" i="5"/>
  <c r="K16" i="5"/>
  <c r="N15" i="5"/>
  <c r="K15" i="5"/>
  <c r="K14" i="5"/>
  <c r="N14" i="5" s="1"/>
  <c r="K13" i="5"/>
  <c r="N13" i="5" s="1"/>
  <c r="K12" i="5"/>
  <c r="N12" i="5" s="1"/>
  <c r="K11" i="5"/>
  <c r="N11" i="5" s="1"/>
  <c r="K10" i="5"/>
  <c r="N10" i="5" s="1"/>
  <c r="N9" i="5"/>
  <c r="K9" i="5"/>
  <c r="K8" i="5"/>
  <c r="N8" i="5" s="1"/>
  <c r="K7" i="5"/>
  <c r="N7" i="5" s="1"/>
  <c r="N6" i="5"/>
  <c r="K6" i="5"/>
  <c r="AB46" i="4"/>
  <c r="N12" i="4" s="1"/>
  <c r="AB45" i="4"/>
  <c r="N14" i="4" s="1"/>
  <c r="AB44" i="4"/>
  <c r="N22" i="4"/>
  <c r="K22" i="4"/>
  <c r="N21" i="4"/>
  <c r="K21" i="4"/>
  <c r="N20" i="4"/>
  <c r="K20" i="4"/>
  <c r="N19" i="4"/>
  <c r="K19" i="4"/>
  <c r="N18" i="4"/>
  <c r="K18" i="4"/>
  <c r="N17" i="4"/>
  <c r="K17" i="4"/>
  <c r="N16" i="4"/>
  <c r="K16" i="4"/>
  <c r="N15" i="4"/>
  <c r="K15" i="4"/>
  <c r="K14" i="4"/>
  <c r="K13" i="4"/>
  <c r="N13" i="4" s="1"/>
  <c r="K12" i="4"/>
  <c r="K11" i="4"/>
  <c r="N11" i="4" s="1"/>
  <c r="K10" i="4"/>
  <c r="N10" i="4" s="1"/>
  <c r="K9" i="4"/>
  <c r="K8" i="4"/>
  <c r="N8" i="4" s="1"/>
  <c r="K7" i="4"/>
  <c r="N7" i="4" s="1"/>
  <c r="K6" i="4"/>
  <c r="AB46" i="3"/>
  <c r="AB45" i="3"/>
  <c r="AB44" i="3"/>
  <c r="N22" i="3"/>
  <c r="K22" i="3"/>
  <c r="N21" i="3"/>
  <c r="K21" i="3"/>
  <c r="N20" i="3"/>
  <c r="K20" i="3"/>
  <c r="N19" i="3"/>
  <c r="K19" i="3"/>
  <c r="N18" i="3"/>
  <c r="K18" i="3"/>
  <c r="N17" i="3"/>
  <c r="K17" i="3"/>
  <c r="N16" i="3"/>
  <c r="K16" i="3"/>
  <c r="N15" i="3"/>
  <c r="K15" i="3"/>
  <c r="N14" i="3"/>
  <c r="K14" i="3"/>
  <c r="N13" i="3"/>
  <c r="K13" i="3"/>
  <c r="N12" i="3"/>
  <c r="K12" i="3"/>
  <c r="K11" i="3"/>
  <c r="N11" i="3" s="1"/>
  <c r="K10" i="3"/>
  <c r="N10" i="3" s="1"/>
  <c r="K9" i="3"/>
  <c r="N9" i="3" s="1"/>
  <c r="K8" i="3"/>
  <c r="N8" i="3" s="1"/>
  <c r="K7" i="3"/>
  <c r="N7" i="3" s="1"/>
  <c r="N6" i="3"/>
  <c r="K6" i="3"/>
  <c r="AB46" i="2"/>
  <c r="AB45" i="2"/>
  <c r="AB44" i="2"/>
  <c r="N22" i="2"/>
  <c r="K22" i="2"/>
  <c r="N21" i="2"/>
  <c r="K21" i="2"/>
  <c r="N20" i="2"/>
  <c r="K20" i="2"/>
  <c r="N19" i="2"/>
  <c r="K19" i="2"/>
  <c r="N18" i="2"/>
  <c r="K18" i="2"/>
  <c r="N17" i="2"/>
  <c r="K17" i="2"/>
  <c r="N16" i="2"/>
  <c r="K16" i="2"/>
  <c r="N15" i="2"/>
  <c r="K15" i="2"/>
  <c r="N14" i="2"/>
  <c r="K14" i="2"/>
  <c r="N13" i="2"/>
  <c r="K13" i="2"/>
  <c r="N12" i="2"/>
  <c r="K12" i="2"/>
  <c r="K11" i="2"/>
  <c r="N11" i="2" s="1"/>
  <c r="K10" i="2"/>
  <c r="N10" i="2" s="1"/>
  <c r="K9" i="2"/>
  <c r="N9" i="2" s="1"/>
  <c r="K8" i="2"/>
  <c r="N8" i="2" s="1"/>
  <c r="K7" i="2"/>
  <c r="N7" i="2" s="1"/>
  <c r="N6" i="2"/>
  <c r="K6" i="2"/>
  <c r="K7" i="1"/>
  <c r="N7" i="1" s="1"/>
  <c r="K22" i="1"/>
  <c r="K21" i="1"/>
  <c r="K20" i="1"/>
  <c r="K19" i="1"/>
  <c r="K18" i="1"/>
  <c r="K17" i="1"/>
  <c r="K16" i="1"/>
  <c r="K15" i="1"/>
  <c r="K14" i="1"/>
  <c r="K13" i="1"/>
  <c r="K12" i="1"/>
  <c r="K11" i="1"/>
  <c r="N11" i="1" s="1"/>
  <c r="K10" i="1"/>
  <c r="K9" i="1"/>
  <c r="N9" i="1" s="1"/>
  <c r="K8" i="1"/>
  <c r="N8" i="1" s="1"/>
  <c r="K6" i="1"/>
  <c r="N22" i="1"/>
  <c r="N21" i="1"/>
  <c r="N20" i="1"/>
  <c r="N19" i="1"/>
  <c r="N18" i="1"/>
  <c r="N17" i="1"/>
  <c r="N16" i="1"/>
  <c r="N15" i="1"/>
  <c r="N14" i="1"/>
  <c r="N13" i="1"/>
  <c r="AB44" i="1"/>
  <c r="N6" i="1" s="1"/>
  <c r="AB45" i="1"/>
  <c r="N12" i="1" s="1"/>
  <c r="AB46" i="1"/>
  <c r="N10" i="1" s="1"/>
  <c r="N9" i="4" l="1"/>
  <c r="N6" i="4"/>
  <c r="N23" i="10"/>
  <c r="N23" i="8"/>
  <c r="N23" i="7"/>
  <c r="N23" i="6"/>
  <c r="N23" i="5"/>
  <c r="N23" i="4"/>
  <c r="N23" i="3"/>
  <c r="N23" i="2"/>
  <c r="N23" i="1"/>
</calcChain>
</file>

<file path=xl/sharedStrings.xml><?xml version="1.0" encoding="utf-8"?>
<sst xmlns="http://schemas.openxmlformats.org/spreadsheetml/2006/main" count="578" uniqueCount="81">
  <si>
    <t>材料名</t>
  </si>
  <si>
    <t>熱伝導率</t>
  </si>
  <si>
    <t>鋼</t>
    <rPh sb="0" eb="1">
      <t>コウ</t>
    </rPh>
    <phoneticPr fontId="1"/>
  </si>
  <si>
    <t>砂利</t>
  </si>
  <si>
    <t>プラスタ</t>
  </si>
  <si>
    <t>合成樹脂・リノリウム</t>
  </si>
  <si>
    <t>アスファルト類</t>
    <rPh sb="6" eb="7">
      <t>ルイ</t>
    </rPh>
    <phoneticPr fontId="1"/>
  </si>
  <si>
    <t>防湿紙類</t>
    <rPh sb="0" eb="2">
      <t>ボウシツ</t>
    </rPh>
    <rPh sb="2" eb="3">
      <t>カミ</t>
    </rPh>
    <rPh sb="3" eb="4">
      <t>ルイ</t>
    </rPh>
    <phoneticPr fontId="1"/>
  </si>
  <si>
    <t>合板</t>
  </si>
  <si>
    <t>(空気調和・衛生工学便覧第13版)</t>
  </si>
  <si>
    <t>容積比熱</t>
  </si>
  <si>
    <t>λ</t>
  </si>
  <si>
    <t>cρ</t>
  </si>
  <si>
    <t>[W/(m・K)]</t>
  </si>
  <si>
    <t>[kJ/(m3・K)]</t>
  </si>
  <si>
    <t>土壌(粘土質)</t>
  </si>
  <si>
    <t>土壌(砂質)</t>
  </si>
  <si>
    <t>土壌(ローム質)</t>
  </si>
  <si>
    <t>土壌(火山灰質)</t>
  </si>
  <si>
    <t>PCコンクリート</t>
  </si>
  <si>
    <t>普通コンクリート</t>
  </si>
  <si>
    <t>軽量コンクリート</t>
  </si>
  <si>
    <t>コンクリートプロック(重量)</t>
  </si>
  <si>
    <t>コンクリートプロック(軽量)</t>
  </si>
  <si>
    <t>モルタル</t>
  </si>
  <si>
    <t>石こう板・ラスボード</t>
  </si>
  <si>
    <t>ガラス</t>
  </si>
  <si>
    <t>タイル</t>
  </si>
  <si>
    <t>畳</t>
  </si>
  <si>
    <t>合成畳</t>
  </si>
  <si>
    <t>カーペット類</t>
  </si>
  <si>
    <t>木材(重量)</t>
  </si>
  <si>
    <t>木材(中量)</t>
  </si>
  <si>
    <t>木材(軽量)</t>
  </si>
  <si>
    <t>グラスウール(24K)</t>
  </si>
  <si>
    <t>グラスウール(32K)</t>
  </si>
  <si>
    <t>ロックウール保温材</t>
  </si>
  <si>
    <t>ロックウール吹付け</t>
  </si>
  <si>
    <t>ロックウール吸音板</t>
  </si>
  <si>
    <t>ポリスチレンフォーム(ビーズ)</t>
  </si>
  <si>
    <t>ポリスチレンフォーム(押出)</t>
  </si>
  <si>
    <t>例　外壁-1</t>
    <rPh sb="0" eb="1">
      <t>レイ</t>
    </rPh>
    <rPh sb="2" eb="4">
      <t>ガイヘキ</t>
    </rPh>
    <phoneticPr fontId="3"/>
  </si>
  <si>
    <t>材料</t>
    <rPh sb="0" eb="2">
      <t>ザイリョウ</t>
    </rPh>
    <phoneticPr fontId="3"/>
  </si>
  <si>
    <t>熱伝導率</t>
    <rPh sb="0" eb="1">
      <t>ネツ</t>
    </rPh>
    <rPh sb="1" eb="4">
      <t>デンドウリツ</t>
    </rPh>
    <phoneticPr fontId="3"/>
  </si>
  <si>
    <t>外表面</t>
    <rPh sb="0" eb="1">
      <t>ソト</t>
    </rPh>
    <rPh sb="1" eb="3">
      <t>ヒョウメン</t>
    </rPh>
    <phoneticPr fontId="3"/>
  </si>
  <si>
    <t>L/λ</t>
    <phoneticPr fontId="3"/>
  </si>
  <si>
    <t>内表面</t>
  </si>
  <si>
    <t>内表面</t>
    <rPh sb="0" eb="1">
      <t>ウチ</t>
    </rPh>
    <rPh sb="1" eb="3">
      <t>ヒョウメン</t>
    </rPh>
    <phoneticPr fontId="3"/>
  </si>
  <si>
    <t>空気層(非密閉)</t>
  </si>
  <si>
    <t>空気層(非密閉)</t>
    <rPh sb="0" eb="2">
      <t>クウキ</t>
    </rPh>
    <rPh sb="2" eb="3">
      <t>ソウ</t>
    </rPh>
    <rPh sb="4" eb="5">
      <t>ヒ</t>
    </rPh>
    <rPh sb="5" eb="7">
      <t>ミッペイ</t>
    </rPh>
    <phoneticPr fontId="3"/>
  </si>
  <si>
    <t>空気層(密閉)</t>
    <rPh sb="0" eb="2">
      <t>クウキ</t>
    </rPh>
    <rPh sb="2" eb="3">
      <t>ソウ</t>
    </rPh>
    <phoneticPr fontId="3"/>
  </si>
  <si>
    <t>材料の熱定数表</t>
    <phoneticPr fontId="3"/>
  </si>
  <si>
    <t>外表面</t>
    <rPh sb="0" eb="1">
      <t>ソト</t>
    </rPh>
    <rPh sb="1" eb="3">
      <t>ヒョウメン</t>
    </rPh>
    <phoneticPr fontId="1"/>
  </si>
  <si>
    <t>普通コンクリート</t>
    <rPh sb="0" eb="2">
      <t>フツウ</t>
    </rPh>
    <phoneticPr fontId="1"/>
  </si>
  <si>
    <t>PVC(塩化ビニル)</t>
    <rPh sb="4" eb="6">
      <t>エンカ</t>
    </rPh>
    <phoneticPr fontId="3"/>
  </si>
  <si>
    <t>(↑その他記入欄)</t>
    <rPh sb="4" eb="5">
      <t>タ</t>
    </rPh>
    <rPh sb="5" eb="7">
      <t>キニュウ</t>
    </rPh>
    <rPh sb="7" eb="8">
      <t>ラン</t>
    </rPh>
    <phoneticPr fontId="3"/>
  </si>
  <si>
    <t>(↑熱伝達率より　L/λ)</t>
    <rPh sb="2" eb="3">
      <t>ネツ</t>
    </rPh>
    <rPh sb="3" eb="5">
      <t>デンタツ</t>
    </rPh>
    <rPh sb="5" eb="6">
      <t>リツ</t>
    </rPh>
    <phoneticPr fontId="3"/>
  </si>
  <si>
    <t>※RC壁に外側にはタイル(モルタルで接着)、内側にはPB12.5mm1枚貼り(GLボンドで接着)</t>
    <phoneticPr fontId="3"/>
  </si>
  <si>
    <t>例　内壁-1</t>
    <rPh sb="0" eb="1">
      <t>レイ</t>
    </rPh>
    <rPh sb="2" eb="4">
      <t>ウチカベ</t>
    </rPh>
    <phoneticPr fontId="3"/>
  </si>
  <si>
    <t>※LGS壁に両側PB12.5mm2枚貼り</t>
    <rPh sb="6" eb="8">
      <t>リョウガワ</t>
    </rPh>
    <rPh sb="17" eb="18">
      <t>マイ</t>
    </rPh>
    <rPh sb="18" eb="19">
      <t>ハ</t>
    </rPh>
    <phoneticPr fontId="3"/>
  </si>
  <si>
    <t>例　天井(床)-1</t>
    <rPh sb="0" eb="1">
      <t>レイ</t>
    </rPh>
    <rPh sb="2" eb="4">
      <t>テンジョウ</t>
    </rPh>
    <rPh sb="5" eb="6">
      <t>ユカ</t>
    </rPh>
    <phoneticPr fontId="3"/>
  </si>
  <si>
    <t>※上階は床コンクリート長尺(塩ビシート)仕上げで天井LGSにはPB9mm1枚貼り</t>
    <rPh sb="1" eb="3">
      <t>ジョウカイ</t>
    </rPh>
    <rPh sb="4" eb="5">
      <t>ユカ</t>
    </rPh>
    <rPh sb="11" eb="13">
      <t>チョウジャク</t>
    </rPh>
    <rPh sb="14" eb="15">
      <t>エン</t>
    </rPh>
    <rPh sb="20" eb="22">
      <t>シア</t>
    </rPh>
    <rPh sb="24" eb="26">
      <t>テンジョウ</t>
    </rPh>
    <rPh sb="37" eb="38">
      <t>マイ</t>
    </rPh>
    <rPh sb="38" eb="39">
      <t>ハ</t>
    </rPh>
    <phoneticPr fontId="3"/>
  </si>
  <si>
    <t>厚み[mm]</t>
  </si>
  <si>
    <t>厚み[mm]</t>
    <rPh sb="0" eb="1">
      <t>アツ</t>
    </rPh>
    <phoneticPr fontId="3"/>
  </si>
  <si>
    <t>例　天井(床)-2</t>
    <rPh sb="0" eb="1">
      <t>レイ</t>
    </rPh>
    <rPh sb="2" eb="4">
      <t>テンジョウ</t>
    </rPh>
    <rPh sb="5" eb="6">
      <t>ユカ</t>
    </rPh>
    <phoneticPr fontId="3"/>
  </si>
  <si>
    <t>※上階は床コンクリート上OAフロア(スチール製パネルにカーペット敷き)で天井LGSにはPB9mm1枚貼り</t>
    <rPh sb="1" eb="3">
      <t>ジョウカイ</t>
    </rPh>
    <rPh sb="4" eb="5">
      <t>ユカ</t>
    </rPh>
    <rPh sb="11" eb="12">
      <t>ウエ</t>
    </rPh>
    <rPh sb="22" eb="23">
      <t>セイ</t>
    </rPh>
    <rPh sb="32" eb="33">
      <t>シ</t>
    </rPh>
    <rPh sb="36" eb="38">
      <t>テンジョウ</t>
    </rPh>
    <rPh sb="49" eb="50">
      <t>マイ</t>
    </rPh>
    <rPh sb="50" eb="51">
      <t>ハ</t>
    </rPh>
    <phoneticPr fontId="3"/>
  </si>
  <si>
    <t>例　床-1</t>
    <rPh sb="0" eb="1">
      <t>レイ</t>
    </rPh>
    <rPh sb="2" eb="3">
      <t>ユカ</t>
    </rPh>
    <phoneticPr fontId="3"/>
  </si>
  <si>
    <t>普通コンクリート</t>
    <phoneticPr fontId="3"/>
  </si>
  <si>
    <t>ポリスチレンフォーム(ビーズ)</t>
    <phoneticPr fontId="3"/>
  </si>
  <si>
    <t>ポリスチレンフォーム(押出)</t>
    <phoneticPr fontId="3"/>
  </si>
  <si>
    <t>※ベタ基礎上にピットがあり、その上は床コンクリート長尺(塩ビシート)仕上げ</t>
    <rPh sb="3" eb="5">
      <t>キソ</t>
    </rPh>
    <rPh sb="5" eb="6">
      <t>ウエ</t>
    </rPh>
    <rPh sb="16" eb="17">
      <t>ウエ</t>
    </rPh>
    <phoneticPr fontId="3"/>
  </si>
  <si>
    <t>例　床-2</t>
    <rPh sb="0" eb="1">
      <t>レイ</t>
    </rPh>
    <rPh sb="2" eb="3">
      <t>ユカ</t>
    </rPh>
    <phoneticPr fontId="3"/>
  </si>
  <si>
    <t>※布基礎上にピットがあり、その上は床コンクリート長尺(塩ビシート)仕上げ</t>
    <rPh sb="1" eb="2">
      <t>ヌノ</t>
    </rPh>
    <rPh sb="2" eb="4">
      <t>キソ</t>
    </rPh>
    <rPh sb="4" eb="5">
      <t>ウエ</t>
    </rPh>
    <rPh sb="15" eb="16">
      <t>ウエ</t>
    </rPh>
    <phoneticPr fontId="3"/>
  </si>
  <si>
    <t>例　屋根-1</t>
    <rPh sb="0" eb="1">
      <t>レイ</t>
    </rPh>
    <rPh sb="2" eb="4">
      <t>ヤネ</t>
    </rPh>
    <phoneticPr fontId="3"/>
  </si>
  <si>
    <t>※天井LGSにはPB9mm1枚貼り、屋根はコンクリート(押えコンクリート、アスファルト防水)</t>
    <rPh sb="18" eb="20">
      <t>ヤネ</t>
    </rPh>
    <rPh sb="28" eb="29">
      <t>オサ</t>
    </rPh>
    <rPh sb="43" eb="45">
      <t>ボウスイ</t>
    </rPh>
    <phoneticPr fontId="3"/>
  </si>
  <si>
    <t>例　屋根-2</t>
    <rPh sb="0" eb="1">
      <t>レイ</t>
    </rPh>
    <rPh sb="2" eb="4">
      <t>ヤネ</t>
    </rPh>
    <phoneticPr fontId="3"/>
  </si>
  <si>
    <t>※天井にはPB9mm1枚貼り、屋根はコンクリート(押えコンクリート、アスファルト防水)</t>
    <rPh sb="15" eb="17">
      <t>ヤネ</t>
    </rPh>
    <rPh sb="25" eb="26">
      <t>オサ</t>
    </rPh>
    <rPh sb="40" eb="42">
      <t>ボウスイ</t>
    </rPh>
    <phoneticPr fontId="3"/>
  </si>
  <si>
    <t>構造体の熱貫流率</t>
    <rPh sb="0" eb="3">
      <t>コウゾウタイ</t>
    </rPh>
    <rPh sb="4" eb="5">
      <t>ネツ</t>
    </rPh>
    <rPh sb="5" eb="7">
      <t>カンリュウ</t>
    </rPh>
    <rPh sb="7" eb="8">
      <t>リツ</t>
    </rPh>
    <phoneticPr fontId="4"/>
  </si>
  <si>
    <t>熱貫流率K　(上記合計の逆数)</t>
    <rPh sb="0" eb="1">
      <t>ネツ</t>
    </rPh>
    <rPh sb="1" eb="3">
      <t>カンリュウ</t>
    </rPh>
    <rPh sb="3" eb="4">
      <t>リツ</t>
    </rPh>
    <rPh sb="7" eb="9">
      <t>ジョウキ</t>
    </rPh>
    <rPh sb="9" eb="11">
      <t>ゴウケイ</t>
    </rPh>
    <rPh sb="12" eb="14">
      <t>ギャクスウ</t>
    </rPh>
    <phoneticPr fontId="3"/>
  </si>
  <si>
    <t>※天井はナシ(露出天井)、折版屋根(二十折板断熱工法)</t>
    <rPh sb="7" eb="9">
      <t>ロシュツ</t>
    </rPh>
    <rPh sb="9" eb="11">
      <t>テンジョウ</t>
    </rPh>
    <rPh sb="13" eb="15">
      <t>セッパン</t>
    </rPh>
    <rPh sb="15" eb="17">
      <t>ヤネ</t>
    </rPh>
    <rPh sb="18" eb="20">
      <t>ニジュウ</t>
    </rPh>
    <rPh sb="20" eb="21">
      <t>オリ</t>
    </rPh>
    <rPh sb="21" eb="22">
      <t>イタ</t>
    </rPh>
    <rPh sb="22" eb="24">
      <t>ダンネツ</t>
    </rPh>
    <rPh sb="24" eb="26">
      <t>コウホウ</t>
    </rPh>
    <phoneticPr fontId="3"/>
  </si>
  <si>
    <t>例　屋根-3</t>
    <rPh sb="0" eb="1">
      <t>レイ</t>
    </rPh>
    <rPh sb="2" eb="4">
      <t>ヤネ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</si>
</sst>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0_);[Red]\(0.00\)"/>
    <numFmt numFmtId="179" formatCode="0.00000_);[Red]\(0.0000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8"/>
      <color theme="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/>
    <xf numFmtId="0" fontId="6" fillId="0" borderId="0"/>
  </cellStyleXfs>
  <cellXfs count="14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vertical="top" textRotation="255"/>
    </xf>
    <xf numFmtId="0" fontId="2" fillId="0" borderId="0" xfId="1" applyFont="1" applyAlignment="1">
      <alignment vertical="center" textRotation="255"/>
    </xf>
    <xf numFmtId="0" fontId="2" fillId="0" borderId="0" xfId="1" applyFont="1" applyAlignment="1">
      <alignment horizontal="left" vertical="center" wrapText="1"/>
    </xf>
    <xf numFmtId="0" fontId="8" fillId="0" borderId="0" xfId="2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7" fillId="0" borderId="0" xfId="3" applyFont="1" applyBorder="1"/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top" textRotation="255"/>
    </xf>
    <xf numFmtId="0" fontId="2" fillId="0" borderId="0" xfId="1" applyFont="1" applyBorder="1" applyAlignment="1">
      <alignment vertical="top"/>
    </xf>
    <xf numFmtId="0" fontId="2" fillId="0" borderId="6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176" fontId="2" fillId="0" borderId="9" xfId="1" applyNumberFormat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7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9" fontId="2" fillId="0" borderId="7" xfId="1" applyNumberFormat="1" applyFont="1" applyFill="1" applyBorder="1" applyAlignment="1">
      <alignment horizontal="center" vertical="center"/>
    </xf>
    <xf numFmtId="179" fontId="2" fillId="0" borderId="0" xfId="1" applyNumberFormat="1" applyFont="1" applyFill="1" applyBorder="1" applyAlignment="1">
      <alignment horizontal="center" vertical="center"/>
    </xf>
    <xf numFmtId="179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right" vertical="center"/>
    </xf>
    <xf numFmtId="0" fontId="2" fillId="0" borderId="10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3" fontId="2" fillId="0" borderId="6" xfId="1" applyNumberFormat="1" applyFont="1" applyBorder="1" applyAlignment="1">
      <alignment horizontal="center" vertical="center"/>
    </xf>
    <xf numFmtId="13" fontId="2" fillId="0" borderId="4" xfId="1" applyNumberFormat="1" applyFont="1" applyBorder="1" applyAlignment="1">
      <alignment horizontal="center" vertical="center"/>
    </xf>
    <xf numFmtId="13" fontId="2" fillId="0" borderId="5" xfId="1" applyNumberFormat="1" applyFont="1" applyBorder="1" applyAlignment="1">
      <alignment horizontal="center" vertical="center"/>
    </xf>
    <xf numFmtId="13" fontId="2" fillId="0" borderId="7" xfId="1" applyNumberFormat="1" applyFont="1" applyBorder="1" applyAlignment="1">
      <alignment horizontal="center" vertical="center"/>
    </xf>
    <xf numFmtId="13" fontId="2" fillId="0" borderId="0" xfId="1" applyNumberFormat="1" applyFont="1" applyBorder="1" applyAlignment="1">
      <alignment horizontal="center" vertical="center"/>
    </xf>
    <xf numFmtId="13" fontId="2" fillId="0" borderId="8" xfId="1" applyNumberFormat="1" applyFont="1" applyBorder="1" applyAlignment="1">
      <alignment horizontal="center" vertical="center"/>
    </xf>
    <xf numFmtId="178" fontId="2" fillId="0" borderId="7" xfId="1" applyNumberFormat="1" applyFont="1" applyBorder="1" applyAlignment="1">
      <alignment horizontal="left" vertical="center" indent="2"/>
    </xf>
    <xf numFmtId="178" fontId="2" fillId="0" borderId="0" xfId="1" applyNumberFormat="1" applyFont="1" applyBorder="1" applyAlignment="1">
      <alignment horizontal="left" vertical="center" indent="2"/>
    </xf>
    <xf numFmtId="178" fontId="2" fillId="0" borderId="8" xfId="1" applyNumberFormat="1" applyFont="1" applyBorder="1" applyAlignment="1">
      <alignment horizontal="left" vertical="center" indent="2"/>
    </xf>
    <xf numFmtId="178" fontId="2" fillId="0" borderId="9" xfId="1" applyNumberFormat="1" applyFont="1" applyBorder="1" applyAlignment="1">
      <alignment horizontal="left" vertical="center" indent="2"/>
    </xf>
    <xf numFmtId="178" fontId="2" fillId="0" borderId="10" xfId="1" applyNumberFormat="1" applyFont="1" applyBorder="1" applyAlignment="1">
      <alignment horizontal="left" vertical="center" indent="2"/>
    </xf>
    <xf numFmtId="178" fontId="2" fillId="0" borderId="11" xfId="1" applyNumberFormat="1" applyFont="1" applyBorder="1" applyAlignment="1">
      <alignment horizontal="left" vertical="center" indent="2"/>
    </xf>
    <xf numFmtId="0" fontId="2" fillId="0" borderId="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76" fontId="2" fillId="0" borderId="7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7" fillId="2" borderId="7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2" fontId="7" fillId="2" borderId="7" xfId="1" applyNumberFormat="1" applyFont="1" applyFill="1" applyBorder="1" applyAlignment="1">
      <alignment horizontal="right" vertical="center"/>
    </xf>
    <xf numFmtId="2" fontId="7" fillId="2" borderId="0" xfId="1" applyNumberFormat="1" applyFont="1" applyFill="1" applyBorder="1" applyAlignment="1">
      <alignment horizontal="right" vertical="center"/>
    </xf>
    <xf numFmtId="2" fontId="7" fillId="2" borderId="8" xfId="1" applyNumberFormat="1" applyFont="1" applyFill="1" applyBorder="1" applyAlignment="1">
      <alignment horizontal="right" vertical="center"/>
    </xf>
    <xf numFmtId="179" fontId="2" fillId="0" borderId="6" xfId="1" applyNumberFormat="1" applyFont="1" applyBorder="1" applyAlignment="1">
      <alignment horizontal="center" vertical="center"/>
    </xf>
    <xf numFmtId="179" fontId="2" fillId="0" borderId="4" xfId="1" applyNumberFormat="1" applyFont="1" applyBorder="1" applyAlignment="1">
      <alignment horizontal="center" vertical="center"/>
    </xf>
    <xf numFmtId="179" fontId="2" fillId="0" borderId="5" xfId="1" applyNumberFormat="1" applyFont="1" applyBorder="1" applyAlignment="1">
      <alignment horizontal="center" vertical="center"/>
    </xf>
    <xf numFmtId="179" fontId="2" fillId="0" borderId="7" xfId="1" applyNumberFormat="1" applyFont="1" applyBorder="1" applyAlignment="1">
      <alignment horizontal="center" vertical="center"/>
    </xf>
    <xf numFmtId="179" fontId="2" fillId="0" borderId="0" xfId="1" applyNumberFormat="1" applyFont="1" applyBorder="1" applyAlignment="1">
      <alignment horizontal="center" vertical="center"/>
    </xf>
    <xf numFmtId="179" fontId="2" fillId="0" borderId="8" xfId="1" applyNumberFormat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2" fontId="2" fillId="0" borderId="7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vertical="center"/>
    </xf>
    <xf numFmtId="179" fontId="2" fillId="0" borderId="9" xfId="1" applyNumberFormat="1" applyFont="1" applyFill="1" applyBorder="1" applyAlignment="1">
      <alignment horizontal="center" vertical="center"/>
    </xf>
    <xf numFmtId="179" fontId="2" fillId="0" borderId="10" xfId="1" applyNumberFormat="1" applyFont="1" applyFill="1" applyBorder="1" applyAlignment="1">
      <alignment horizontal="center" vertical="center"/>
    </xf>
    <xf numFmtId="179" fontId="2" fillId="0" borderId="11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177" fontId="2" fillId="3" borderId="1" xfId="1" applyNumberFormat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7" fillId="2" borderId="9" xfId="1" applyFont="1" applyFill="1" applyBorder="1" applyAlignment="1">
      <alignment horizontal="right" vertical="center"/>
    </xf>
    <xf numFmtId="0" fontId="7" fillId="2" borderId="10" xfId="1" applyFont="1" applyFill="1" applyBorder="1" applyAlignment="1">
      <alignment horizontal="right" vertical="center"/>
    </xf>
    <xf numFmtId="0" fontId="7" fillId="2" borderId="11" xfId="1" applyFont="1" applyFill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</cellXfs>
  <cellStyles count="4">
    <cellStyle name="ハイパーリンク" xfId="2" builtinId="8"/>
    <cellStyle name="標準" xfId="0" builtinId="0"/>
    <cellStyle name="標準 2" xfId="3" xr:uid="{BCFDC068-66ED-4DDF-B222-C9E5EB04D005}"/>
    <cellStyle name="標準 3" xfId="1" xr:uid="{E70CB4FA-13DA-4131-B8EE-8279AA81A3C0}"/>
  </cellStyles>
  <dxfs count="0"/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99C3-FD99-4969-BC2C-FAFE21EDBDB0}">
  <sheetPr codeName="Sheet1"/>
  <dimension ref="B1:DG81"/>
  <sheetViews>
    <sheetView showGridLines="0" tabSelected="1" view="pageBreakPreview" zoomScaleNormal="46" zoomScaleSheetLayoutView="100" workbookViewId="0">
      <selection activeCell="J40" sqref="J40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41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57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62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52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4.3478260869565216E-2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27</v>
      </c>
      <c r="C7" s="128"/>
      <c r="D7" s="128"/>
      <c r="E7" s="128"/>
      <c r="F7" s="128"/>
      <c r="G7" s="129"/>
      <c r="H7" s="88">
        <v>10</v>
      </c>
      <c r="I7" s="89"/>
      <c r="J7" s="90"/>
      <c r="K7" s="34">
        <f>_xlfn.IFNA(VLOOKUP(B7,$T$5:$AE$42,9,FALSE),"")</f>
        <v>1.3</v>
      </c>
      <c r="L7" s="35"/>
      <c r="M7" s="36"/>
      <c r="N7" s="100">
        <f t="shared" si="0"/>
        <v>7.6923076923076919E-3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24</v>
      </c>
      <c r="C8" s="128"/>
      <c r="D8" s="128"/>
      <c r="E8" s="128"/>
      <c r="F8" s="128"/>
      <c r="G8" s="129"/>
      <c r="H8" s="88">
        <v>25</v>
      </c>
      <c r="I8" s="89"/>
      <c r="J8" s="90"/>
      <c r="K8" s="106">
        <f t="shared" ref="K8:K22" si="1">_xlfn.IFNA(VLOOKUP(B8,$T$5:$AE$42,9,FALSE),"")</f>
        <v>1.5</v>
      </c>
      <c r="L8" s="107"/>
      <c r="M8" s="108"/>
      <c r="N8" s="40">
        <f t="shared" si="0"/>
        <v>1.6666666666666666E-2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53</v>
      </c>
      <c r="C9" s="128"/>
      <c r="D9" s="128"/>
      <c r="E9" s="128"/>
      <c r="F9" s="128"/>
      <c r="G9" s="129"/>
      <c r="H9" s="88">
        <v>150</v>
      </c>
      <c r="I9" s="89"/>
      <c r="J9" s="90"/>
      <c r="K9" s="106">
        <f t="shared" si="1"/>
        <v>1.4</v>
      </c>
      <c r="L9" s="107"/>
      <c r="M9" s="108"/>
      <c r="N9" s="40">
        <f t="shared" si="0"/>
        <v>0.10714285714285715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48</v>
      </c>
      <c r="C10" s="128"/>
      <c r="D10" s="128"/>
      <c r="E10" s="128"/>
      <c r="F10" s="128"/>
      <c r="G10" s="129"/>
      <c r="H10" s="88"/>
      <c r="I10" s="89"/>
      <c r="J10" s="90"/>
      <c r="K10" s="106" t="str">
        <f t="shared" si="1"/>
        <v/>
      </c>
      <c r="L10" s="107"/>
      <c r="M10" s="108"/>
      <c r="N10" s="40">
        <f t="shared" si="0"/>
        <v>7.0000000000000007E-2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25</v>
      </c>
      <c r="C11" s="86"/>
      <c r="D11" s="86"/>
      <c r="E11" s="86"/>
      <c r="F11" s="86"/>
      <c r="G11" s="87"/>
      <c r="H11" s="88">
        <v>12.5</v>
      </c>
      <c r="I11" s="89"/>
      <c r="J11" s="90"/>
      <c r="K11" s="106">
        <f t="shared" si="1"/>
        <v>0.17</v>
      </c>
      <c r="L11" s="107"/>
      <c r="M11" s="108"/>
      <c r="N11" s="40">
        <f t="shared" si="0"/>
        <v>7.3529411764705885E-2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47</v>
      </c>
      <c r="C12" s="86"/>
      <c r="D12" s="86"/>
      <c r="E12" s="86"/>
      <c r="F12" s="86"/>
      <c r="G12" s="87"/>
      <c r="H12" s="88"/>
      <c r="I12" s="89"/>
      <c r="J12" s="90"/>
      <c r="K12" s="106" t="str">
        <f t="shared" si="1"/>
        <v/>
      </c>
      <c r="L12" s="107"/>
      <c r="M12" s="108"/>
      <c r="N12" s="40">
        <f t="shared" si="0"/>
        <v>0.1111111111111111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/>
      <c r="C13" s="86"/>
      <c r="D13" s="86"/>
      <c r="E13" s="86"/>
      <c r="F13" s="86"/>
      <c r="G13" s="87"/>
      <c r="H13" s="88"/>
      <c r="I13" s="89"/>
      <c r="J13" s="90"/>
      <c r="K13" s="79" t="str">
        <f t="shared" si="1"/>
        <v/>
      </c>
      <c r="L13" s="80"/>
      <c r="M13" s="81"/>
      <c r="N13" s="40" t="str">
        <f t="shared" si="0"/>
        <v/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/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 t="str">
        <f t="shared" si="0"/>
        <v/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2.2999999999999998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0"/>
      <c r="D25" s="10"/>
      <c r="E25" s="10"/>
      <c r="F25" s="12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39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40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B3:P4"/>
    <mergeCell ref="T34:AA34"/>
    <mergeCell ref="T35:AA35"/>
    <mergeCell ref="T36:AA36"/>
    <mergeCell ref="T37:AA37"/>
    <mergeCell ref="T39:AA39"/>
    <mergeCell ref="T29:AA29"/>
    <mergeCell ref="T30:AA30"/>
    <mergeCell ref="T31:AA31"/>
    <mergeCell ref="T32:AA32"/>
    <mergeCell ref="T33:AA33"/>
    <mergeCell ref="T24:AA24"/>
    <mergeCell ref="T25:AA25"/>
    <mergeCell ref="T26:AA26"/>
    <mergeCell ref="T27:AA27"/>
    <mergeCell ref="T28:AA28"/>
    <mergeCell ref="B20:G20"/>
    <mergeCell ref="B21:G21"/>
    <mergeCell ref="B22:G22"/>
    <mergeCell ref="T5:AA5"/>
    <mergeCell ref="T6:AA6"/>
    <mergeCell ref="T7:AA7"/>
    <mergeCell ref="T8:AA8"/>
    <mergeCell ref="T9:AA9"/>
    <mergeCell ref="T10:AA10"/>
    <mergeCell ref="T11:AA11"/>
    <mergeCell ref="T12:AA12"/>
    <mergeCell ref="T13:AA13"/>
    <mergeCell ref="T14:AA14"/>
    <mergeCell ref="T15:AA15"/>
    <mergeCell ref="B15:G15"/>
    <mergeCell ref="B16:G16"/>
    <mergeCell ref="B17:G17"/>
    <mergeCell ref="B18:G18"/>
    <mergeCell ref="B19:G19"/>
    <mergeCell ref="H21:J21"/>
    <mergeCell ref="H22:J22"/>
    <mergeCell ref="K6:M6"/>
    <mergeCell ref="K7:M7"/>
    <mergeCell ref="K8:M8"/>
    <mergeCell ref="K9:M9"/>
    <mergeCell ref="K10:M10"/>
    <mergeCell ref="K11:M11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K12:M12"/>
    <mergeCell ref="K13:M13"/>
    <mergeCell ref="K14:M14"/>
    <mergeCell ref="K15:M15"/>
    <mergeCell ref="K16:M16"/>
    <mergeCell ref="K17:M17"/>
    <mergeCell ref="K18:M18"/>
    <mergeCell ref="K19:M19"/>
    <mergeCell ref="N22:P22"/>
    <mergeCell ref="K20:M20"/>
    <mergeCell ref="K21:M21"/>
    <mergeCell ref="K22:M22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AB42:AE42"/>
    <mergeCell ref="B5:G5"/>
    <mergeCell ref="B23:M23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AB39:AE39"/>
    <mergeCell ref="AB40:AE40"/>
    <mergeCell ref="AB41:AE41"/>
    <mergeCell ref="N5:P5"/>
    <mergeCell ref="AB44:AE44"/>
    <mergeCell ref="AB45:AE45"/>
    <mergeCell ref="AB46:AE46"/>
    <mergeCell ref="AB47:AE47"/>
    <mergeCell ref="N28:Q28"/>
    <mergeCell ref="N29:Q29"/>
    <mergeCell ref="N30:Q30"/>
    <mergeCell ref="N31:Q31"/>
    <mergeCell ref="T16:AA16"/>
    <mergeCell ref="T17:AA17"/>
    <mergeCell ref="T18:AA18"/>
    <mergeCell ref="T19:AA19"/>
    <mergeCell ref="T20:AA20"/>
    <mergeCell ref="T21:AA21"/>
    <mergeCell ref="T22:AA22"/>
    <mergeCell ref="T23:AA23"/>
    <mergeCell ref="AB37:AE37"/>
    <mergeCell ref="N23:P23"/>
    <mergeCell ref="T40:AA40"/>
    <mergeCell ref="T41:AA41"/>
    <mergeCell ref="T42:AA42"/>
    <mergeCell ref="K5:M5"/>
    <mergeCell ref="H5:J5"/>
    <mergeCell ref="I2:P2"/>
    <mergeCell ref="AF35:AI35"/>
    <mergeCell ref="AF36:AI36"/>
    <mergeCell ref="AF37:AI37"/>
    <mergeCell ref="AB2:AE2"/>
    <mergeCell ref="AB3:AE3"/>
    <mergeCell ref="AB4:AE4"/>
    <mergeCell ref="AF2:AI2"/>
    <mergeCell ref="AF3:AI3"/>
    <mergeCell ref="AF4:AI4"/>
    <mergeCell ref="AF30:AI30"/>
    <mergeCell ref="AF31:AI31"/>
    <mergeCell ref="AF32:AI32"/>
    <mergeCell ref="AF33:AI33"/>
    <mergeCell ref="AF34:AI34"/>
    <mergeCell ref="AF25:AI25"/>
    <mergeCell ref="AF26:AI26"/>
    <mergeCell ref="AF27:AI27"/>
    <mergeCell ref="AF28:AI28"/>
    <mergeCell ref="AF29:AI29"/>
    <mergeCell ref="AF20:AI20"/>
    <mergeCell ref="AF21:AI21"/>
    <mergeCell ref="AF22:AI22"/>
    <mergeCell ref="AF23:AI23"/>
    <mergeCell ref="AF24:AI24"/>
    <mergeCell ref="AF15:AI15"/>
    <mergeCell ref="AF16:AI16"/>
    <mergeCell ref="AF17:AI17"/>
    <mergeCell ref="AF18:AI18"/>
    <mergeCell ref="AF19:AI19"/>
    <mergeCell ref="AF10:AI10"/>
    <mergeCell ref="AF11:AI11"/>
    <mergeCell ref="AF12:AI12"/>
    <mergeCell ref="AF13:AI13"/>
    <mergeCell ref="AF14:AI14"/>
    <mergeCell ref="AF5:AI5"/>
    <mergeCell ref="AF6:AI6"/>
    <mergeCell ref="AF7:AI7"/>
    <mergeCell ref="AF8:AI8"/>
    <mergeCell ref="AF9:AI9"/>
    <mergeCell ref="AB33:AE33"/>
    <mergeCell ref="AB34:AE34"/>
    <mergeCell ref="AB35:AE35"/>
    <mergeCell ref="AB36:AE36"/>
    <mergeCell ref="AB28:AE28"/>
    <mergeCell ref="AB29:AE29"/>
    <mergeCell ref="AB30:AE30"/>
    <mergeCell ref="AB31:AE31"/>
    <mergeCell ref="AB32:AE32"/>
    <mergeCell ref="AB23:AE23"/>
    <mergeCell ref="AB24:AE24"/>
    <mergeCell ref="AB25:AE25"/>
    <mergeCell ref="AB26:AE26"/>
    <mergeCell ref="AB27:AE27"/>
    <mergeCell ref="AB18:AE18"/>
    <mergeCell ref="AB19:AE19"/>
    <mergeCell ref="AB20:AE20"/>
    <mergeCell ref="AB21:AE21"/>
    <mergeCell ref="AB22:AE22"/>
    <mergeCell ref="AB5:AE5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AB14:AE14"/>
    <mergeCell ref="AB15:AE15"/>
    <mergeCell ref="AB16:AE16"/>
    <mergeCell ref="AB17:AE17"/>
    <mergeCell ref="N17:P17"/>
    <mergeCell ref="N18:P18"/>
    <mergeCell ref="N19:P19"/>
    <mergeCell ref="N20:P20"/>
    <mergeCell ref="N21:P21"/>
  </mergeCells>
  <phoneticPr fontId="3"/>
  <dataValidations count="1">
    <dataValidation type="list" allowBlank="1" showInputMessage="1" showErrorMessage="1" sqref="B6:G22" xr:uid="{1373CB34-5621-4227-852D-C1505CAE4C46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E4CE-0CEF-401A-8152-F1A8103BF6B8}">
  <dimension ref="B1:DG81"/>
  <sheetViews>
    <sheetView showGridLines="0" view="pageBreakPreview" zoomScaleNormal="46" zoomScaleSheetLayoutView="100" workbookViewId="0">
      <selection activeCell="R4" sqref="R4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58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59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62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47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0.1111111111111111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25</v>
      </c>
      <c r="C7" s="128"/>
      <c r="D7" s="128"/>
      <c r="E7" s="128"/>
      <c r="F7" s="128"/>
      <c r="G7" s="129"/>
      <c r="H7" s="88">
        <v>12.5</v>
      </c>
      <c r="I7" s="89"/>
      <c r="J7" s="90"/>
      <c r="K7" s="34">
        <f>_xlfn.IFNA(VLOOKUP(B7,$T$5:$AE$42,9,FALSE),"")</f>
        <v>0.17</v>
      </c>
      <c r="L7" s="35"/>
      <c r="M7" s="36"/>
      <c r="N7" s="100">
        <f t="shared" si="0"/>
        <v>7.3529411764705885E-2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25</v>
      </c>
      <c r="C8" s="128"/>
      <c r="D8" s="128"/>
      <c r="E8" s="128"/>
      <c r="F8" s="128"/>
      <c r="G8" s="129"/>
      <c r="H8" s="88">
        <v>12.5</v>
      </c>
      <c r="I8" s="89"/>
      <c r="J8" s="90"/>
      <c r="K8" s="106">
        <f t="shared" ref="K8:K22" si="1">_xlfn.IFNA(VLOOKUP(B8,$T$5:$AE$42,9,FALSE),"")</f>
        <v>0.17</v>
      </c>
      <c r="L8" s="107"/>
      <c r="M8" s="108"/>
      <c r="N8" s="40">
        <f t="shared" si="0"/>
        <v>7.3529411764705885E-2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49</v>
      </c>
      <c r="C9" s="128"/>
      <c r="D9" s="128"/>
      <c r="E9" s="128"/>
      <c r="F9" s="128"/>
      <c r="G9" s="129"/>
      <c r="H9" s="88"/>
      <c r="I9" s="89"/>
      <c r="J9" s="90"/>
      <c r="K9" s="106" t="str">
        <f t="shared" si="1"/>
        <v/>
      </c>
      <c r="L9" s="107"/>
      <c r="M9" s="108"/>
      <c r="N9" s="40">
        <f t="shared" si="0"/>
        <v>7.0000000000000007E-2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25</v>
      </c>
      <c r="C10" s="128"/>
      <c r="D10" s="128"/>
      <c r="E10" s="128"/>
      <c r="F10" s="128"/>
      <c r="G10" s="129"/>
      <c r="H10" s="88">
        <v>12.5</v>
      </c>
      <c r="I10" s="89"/>
      <c r="J10" s="90"/>
      <c r="K10" s="106">
        <f t="shared" si="1"/>
        <v>0.17</v>
      </c>
      <c r="L10" s="107"/>
      <c r="M10" s="108"/>
      <c r="N10" s="40">
        <f t="shared" si="0"/>
        <v>7.3529411764705885E-2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25</v>
      </c>
      <c r="C11" s="86"/>
      <c r="D11" s="86"/>
      <c r="E11" s="86"/>
      <c r="F11" s="86"/>
      <c r="G11" s="87"/>
      <c r="H11" s="88">
        <v>12.5</v>
      </c>
      <c r="I11" s="89"/>
      <c r="J11" s="90"/>
      <c r="K11" s="106">
        <f t="shared" si="1"/>
        <v>0.17</v>
      </c>
      <c r="L11" s="107"/>
      <c r="M11" s="108"/>
      <c r="N11" s="40">
        <f t="shared" si="0"/>
        <v>7.3529411764705885E-2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47</v>
      </c>
      <c r="C12" s="86"/>
      <c r="D12" s="86"/>
      <c r="E12" s="86"/>
      <c r="F12" s="86"/>
      <c r="G12" s="87"/>
      <c r="H12" s="88"/>
      <c r="I12" s="89"/>
      <c r="J12" s="90"/>
      <c r="K12" s="106" t="str">
        <f t="shared" si="1"/>
        <v/>
      </c>
      <c r="L12" s="107"/>
      <c r="M12" s="108"/>
      <c r="N12" s="40">
        <f t="shared" si="0"/>
        <v>0.1111111111111111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/>
      <c r="C13" s="86"/>
      <c r="D13" s="86"/>
      <c r="E13" s="86"/>
      <c r="F13" s="86"/>
      <c r="G13" s="87"/>
      <c r="H13" s="88"/>
      <c r="I13" s="89"/>
      <c r="J13" s="90"/>
      <c r="K13" s="79" t="str">
        <f t="shared" si="1"/>
        <v/>
      </c>
      <c r="L13" s="80"/>
      <c r="M13" s="81"/>
      <c r="N13" s="40" t="str">
        <f t="shared" si="0"/>
        <v/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/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 t="str">
        <f t="shared" si="0"/>
        <v/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1.7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39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40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A97A13C6-32B2-4B57-827F-CE2B8581B292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0985-E5D4-4787-892C-8C0E6C192D7D}">
  <dimension ref="B1:DG81"/>
  <sheetViews>
    <sheetView showGridLines="0" view="pageBreakPreview" zoomScaleNormal="46" zoomScaleSheetLayoutView="100" workbookViewId="0">
      <selection activeCell="R4" sqref="R4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60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61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63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47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0.1111111111111111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54</v>
      </c>
      <c r="C7" s="128"/>
      <c r="D7" s="128"/>
      <c r="E7" s="128"/>
      <c r="F7" s="128"/>
      <c r="G7" s="129"/>
      <c r="H7" s="88">
        <v>3</v>
      </c>
      <c r="I7" s="89"/>
      <c r="J7" s="90"/>
      <c r="K7" s="34">
        <f>_xlfn.IFNA(VLOOKUP(B7,$T$5:$AE$42,9,FALSE),"")</f>
        <v>0.17</v>
      </c>
      <c r="L7" s="35"/>
      <c r="M7" s="36"/>
      <c r="N7" s="100">
        <f t="shared" si="0"/>
        <v>1.7647058823529408E-2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24</v>
      </c>
      <c r="C8" s="128"/>
      <c r="D8" s="128"/>
      <c r="E8" s="128"/>
      <c r="F8" s="128"/>
      <c r="G8" s="129"/>
      <c r="H8" s="88">
        <v>27</v>
      </c>
      <c r="I8" s="89"/>
      <c r="J8" s="90"/>
      <c r="K8" s="106">
        <f t="shared" ref="K8:K22" si="1">_xlfn.IFNA(VLOOKUP(B8,$T$5:$AE$42,9,FALSE),"")</f>
        <v>1.5</v>
      </c>
      <c r="L8" s="107"/>
      <c r="M8" s="108"/>
      <c r="N8" s="40">
        <f t="shared" si="0"/>
        <v>1.7999999999999999E-2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20</v>
      </c>
      <c r="C9" s="128"/>
      <c r="D9" s="128"/>
      <c r="E9" s="128"/>
      <c r="F9" s="128"/>
      <c r="G9" s="129"/>
      <c r="H9" s="88">
        <v>120</v>
      </c>
      <c r="I9" s="89"/>
      <c r="J9" s="90"/>
      <c r="K9" s="106">
        <f t="shared" si="1"/>
        <v>1.4</v>
      </c>
      <c r="L9" s="107"/>
      <c r="M9" s="108"/>
      <c r="N9" s="40">
        <f t="shared" si="0"/>
        <v>8.5714285714285729E-2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49</v>
      </c>
      <c r="C10" s="128"/>
      <c r="D10" s="128"/>
      <c r="E10" s="128"/>
      <c r="F10" s="128"/>
      <c r="G10" s="129"/>
      <c r="H10" s="88"/>
      <c r="I10" s="89"/>
      <c r="J10" s="90"/>
      <c r="K10" s="106" t="str">
        <f t="shared" si="1"/>
        <v/>
      </c>
      <c r="L10" s="107"/>
      <c r="M10" s="108"/>
      <c r="N10" s="40">
        <f t="shared" si="0"/>
        <v>7.0000000000000007E-2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25</v>
      </c>
      <c r="C11" s="86"/>
      <c r="D11" s="86"/>
      <c r="E11" s="86"/>
      <c r="F11" s="86"/>
      <c r="G11" s="87"/>
      <c r="H11" s="88">
        <v>9</v>
      </c>
      <c r="I11" s="89"/>
      <c r="J11" s="90"/>
      <c r="K11" s="106">
        <f t="shared" si="1"/>
        <v>0.17</v>
      </c>
      <c r="L11" s="107"/>
      <c r="M11" s="108"/>
      <c r="N11" s="40">
        <f t="shared" si="0"/>
        <v>5.2941176470588235E-2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47</v>
      </c>
      <c r="C12" s="86"/>
      <c r="D12" s="86"/>
      <c r="E12" s="86"/>
      <c r="F12" s="86"/>
      <c r="G12" s="87"/>
      <c r="H12" s="88"/>
      <c r="I12" s="89"/>
      <c r="J12" s="90"/>
      <c r="K12" s="106" t="str">
        <f t="shared" si="1"/>
        <v/>
      </c>
      <c r="L12" s="107"/>
      <c r="M12" s="108"/>
      <c r="N12" s="40">
        <f t="shared" si="0"/>
        <v>0.1111111111111111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/>
      <c r="C13" s="86"/>
      <c r="D13" s="86"/>
      <c r="E13" s="86"/>
      <c r="F13" s="86"/>
      <c r="G13" s="87"/>
      <c r="H13" s="88"/>
      <c r="I13" s="89"/>
      <c r="J13" s="90"/>
      <c r="K13" s="79" t="str">
        <f t="shared" si="1"/>
        <v/>
      </c>
      <c r="L13" s="80"/>
      <c r="M13" s="81"/>
      <c r="N13" s="40" t="str">
        <f t="shared" si="0"/>
        <v/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/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 t="str">
        <f t="shared" si="0"/>
        <v/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2.1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39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40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3F87216C-1B30-4D49-8766-233591BDD587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2C99F-38F5-44B0-9D0A-6769FC057C47}">
  <dimension ref="B1:DG81"/>
  <sheetViews>
    <sheetView showGridLines="0" view="pageBreakPreview" zoomScaleNormal="46" zoomScaleSheetLayoutView="100" workbookViewId="0">
      <selection activeCell="R4" sqref="R4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64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65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63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47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0.1111111111111111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30</v>
      </c>
      <c r="C7" s="128"/>
      <c r="D7" s="128"/>
      <c r="E7" s="128"/>
      <c r="F7" s="128"/>
      <c r="G7" s="129"/>
      <c r="H7" s="88">
        <v>6</v>
      </c>
      <c r="I7" s="89"/>
      <c r="J7" s="90"/>
      <c r="K7" s="34">
        <f>_xlfn.IFNA(VLOOKUP(B7,$T$5:$AE$42,9,FALSE),"")</f>
        <v>0.08</v>
      </c>
      <c r="L7" s="35"/>
      <c r="M7" s="36"/>
      <c r="N7" s="100">
        <f t="shared" si="0"/>
        <v>7.4999999999999997E-2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2</v>
      </c>
      <c r="C8" s="128"/>
      <c r="D8" s="128"/>
      <c r="E8" s="128"/>
      <c r="F8" s="128"/>
      <c r="G8" s="129"/>
      <c r="H8" s="88">
        <v>20</v>
      </c>
      <c r="I8" s="89"/>
      <c r="J8" s="90"/>
      <c r="K8" s="106">
        <f t="shared" ref="K8:K22" si="1">_xlfn.IFNA(VLOOKUP(B8,$T$5:$AE$42,9,FALSE),"")</f>
        <v>45</v>
      </c>
      <c r="L8" s="107"/>
      <c r="M8" s="108"/>
      <c r="N8" s="40">
        <f t="shared" si="0"/>
        <v>4.4444444444444441E-4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49</v>
      </c>
      <c r="C9" s="128"/>
      <c r="D9" s="128"/>
      <c r="E9" s="128"/>
      <c r="F9" s="128"/>
      <c r="G9" s="129"/>
      <c r="H9" s="88"/>
      <c r="I9" s="89"/>
      <c r="J9" s="90"/>
      <c r="K9" s="106" t="str">
        <f t="shared" si="1"/>
        <v/>
      </c>
      <c r="L9" s="107"/>
      <c r="M9" s="108"/>
      <c r="N9" s="40">
        <f t="shared" si="0"/>
        <v>7.0000000000000007E-2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24</v>
      </c>
      <c r="C10" s="128"/>
      <c r="D10" s="128"/>
      <c r="E10" s="128"/>
      <c r="F10" s="128"/>
      <c r="G10" s="129"/>
      <c r="H10" s="88">
        <v>27</v>
      </c>
      <c r="I10" s="89"/>
      <c r="J10" s="90"/>
      <c r="K10" s="106">
        <f t="shared" si="1"/>
        <v>1.5</v>
      </c>
      <c r="L10" s="107"/>
      <c r="M10" s="108"/>
      <c r="N10" s="40">
        <f t="shared" si="0"/>
        <v>1.7999999999999999E-2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20</v>
      </c>
      <c r="C11" s="86"/>
      <c r="D11" s="86"/>
      <c r="E11" s="86"/>
      <c r="F11" s="86"/>
      <c r="G11" s="87"/>
      <c r="H11" s="88">
        <v>120</v>
      </c>
      <c r="I11" s="89"/>
      <c r="J11" s="90"/>
      <c r="K11" s="106">
        <f t="shared" si="1"/>
        <v>1.4</v>
      </c>
      <c r="L11" s="107"/>
      <c r="M11" s="108"/>
      <c r="N11" s="40">
        <f t="shared" si="0"/>
        <v>8.5714285714285729E-2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48</v>
      </c>
      <c r="C12" s="86"/>
      <c r="D12" s="86"/>
      <c r="E12" s="86"/>
      <c r="F12" s="86"/>
      <c r="G12" s="87"/>
      <c r="H12" s="88"/>
      <c r="I12" s="89"/>
      <c r="J12" s="90"/>
      <c r="K12" s="106" t="str">
        <f t="shared" si="1"/>
        <v/>
      </c>
      <c r="L12" s="107"/>
      <c r="M12" s="108"/>
      <c r="N12" s="40">
        <f t="shared" si="0"/>
        <v>7.0000000000000007E-2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 t="s">
        <v>25</v>
      </c>
      <c r="C13" s="86"/>
      <c r="D13" s="86"/>
      <c r="E13" s="86"/>
      <c r="F13" s="86"/>
      <c r="G13" s="87"/>
      <c r="H13" s="88">
        <v>9</v>
      </c>
      <c r="I13" s="89"/>
      <c r="J13" s="90"/>
      <c r="K13" s="79">
        <f t="shared" si="1"/>
        <v>0.17</v>
      </c>
      <c r="L13" s="80"/>
      <c r="M13" s="81"/>
      <c r="N13" s="40">
        <f t="shared" si="0"/>
        <v>5.2941176470588235E-2</v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 t="s">
        <v>46</v>
      </c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>
        <f t="shared" si="0"/>
        <v>0.1111111111111111</v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1.7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39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40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A25A49EA-6AB0-4627-8434-E4DBC3D00D28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41DD-790E-4933-B067-48A35638133A}">
  <dimension ref="B1:DG81"/>
  <sheetViews>
    <sheetView showGridLines="0" view="pageBreakPreview" zoomScaleNormal="46" zoomScaleSheetLayoutView="100" workbookViewId="0">
      <selection activeCell="R4" sqref="R4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66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70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63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47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0.1111111111111111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54</v>
      </c>
      <c r="C7" s="128"/>
      <c r="D7" s="128"/>
      <c r="E7" s="128"/>
      <c r="F7" s="128"/>
      <c r="G7" s="129"/>
      <c r="H7" s="88">
        <v>3</v>
      </c>
      <c r="I7" s="89"/>
      <c r="J7" s="90"/>
      <c r="K7" s="34">
        <f>_xlfn.IFNA(VLOOKUP(B7,$T$5:$AE$42,9,FALSE),"")</f>
        <v>0.17</v>
      </c>
      <c r="L7" s="35"/>
      <c r="M7" s="36"/>
      <c r="N7" s="100">
        <f t="shared" si="0"/>
        <v>1.7647058823529408E-2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20</v>
      </c>
      <c r="C8" s="128"/>
      <c r="D8" s="128"/>
      <c r="E8" s="128"/>
      <c r="F8" s="128"/>
      <c r="G8" s="129"/>
      <c r="H8" s="88">
        <v>150</v>
      </c>
      <c r="I8" s="89"/>
      <c r="J8" s="90"/>
      <c r="K8" s="106">
        <f t="shared" ref="K8:K22" si="1">_xlfn.IFNA(VLOOKUP(B8,$T$5:$AE$42,9,FALSE),"")</f>
        <v>1.4</v>
      </c>
      <c r="L8" s="107"/>
      <c r="M8" s="108"/>
      <c r="N8" s="40">
        <f t="shared" si="0"/>
        <v>0.10714285714285715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49</v>
      </c>
      <c r="C9" s="128"/>
      <c r="D9" s="128"/>
      <c r="E9" s="128"/>
      <c r="F9" s="128"/>
      <c r="G9" s="129"/>
      <c r="H9" s="88"/>
      <c r="I9" s="89"/>
      <c r="J9" s="90"/>
      <c r="K9" s="106" t="str">
        <f t="shared" si="1"/>
        <v/>
      </c>
      <c r="L9" s="107"/>
      <c r="M9" s="108"/>
      <c r="N9" s="40">
        <f t="shared" si="0"/>
        <v>7.0000000000000007E-2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20</v>
      </c>
      <c r="C10" s="128"/>
      <c r="D10" s="128"/>
      <c r="E10" s="128"/>
      <c r="F10" s="128"/>
      <c r="G10" s="129"/>
      <c r="H10" s="88">
        <v>150</v>
      </c>
      <c r="I10" s="89"/>
      <c r="J10" s="90"/>
      <c r="K10" s="106">
        <f t="shared" si="1"/>
        <v>1.4</v>
      </c>
      <c r="L10" s="107"/>
      <c r="M10" s="108"/>
      <c r="N10" s="40">
        <f t="shared" si="0"/>
        <v>0.10714285714285715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40</v>
      </c>
      <c r="C11" s="86"/>
      <c r="D11" s="86"/>
      <c r="E11" s="86"/>
      <c r="F11" s="86"/>
      <c r="G11" s="87"/>
      <c r="H11" s="88">
        <v>30</v>
      </c>
      <c r="I11" s="89"/>
      <c r="J11" s="90"/>
      <c r="K11" s="106">
        <f t="shared" si="1"/>
        <v>3.6999999999999998E-2</v>
      </c>
      <c r="L11" s="107"/>
      <c r="M11" s="108"/>
      <c r="N11" s="40">
        <f t="shared" si="0"/>
        <v>0.81081081081081086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67</v>
      </c>
      <c r="C12" s="86"/>
      <c r="D12" s="86"/>
      <c r="E12" s="86"/>
      <c r="F12" s="86"/>
      <c r="G12" s="87"/>
      <c r="H12" s="88">
        <v>60</v>
      </c>
      <c r="I12" s="89"/>
      <c r="J12" s="90"/>
      <c r="K12" s="106">
        <f t="shared" si="1"/>
        <v>1.4</v>
      </c>
      <c r="L12" s="107"/>
      <c r="M12" s="108"/>
      <c r="N12" s="40">
        <f t="shared" si="0"/>
        <v>4.2857142857142864E-2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 t="s">
        <v>3</v>
      </c>
      <c r="C13" s="86"/>
      <c r="D13" s="86"/>
      <c r="E13" s="86"/>
      <c r="F13" s="86"/>
      <c r="G13" s="87"/>
      <c r="H13" s="88">
        <v>100</v>
      </c>
      <c r="I13" s="89"/>
      <c r="J13" s="90"/>
      <c r="K13" s="79">
        <f t="shared" si="1"/>
        <v>0.62</v>
      </c>
      <c r="L13" s="80"/>
      <c r="M13" s="81"/>
      <c r="N13" s="40">
        <f t="shared" si="0"/>
        <v>0.16129032258064516</v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 t="s">
        <v>17</v>
      </c>
      <c r="C14" s="128"/>
      <c r="D14" s="128"/>
      <c r="E14" s="128"/>
      <c r="F14" s="128"/>
      <c r="G14" s="129"/>
      <c r="H14" s="88">
        <v>1000</v>
      </c>
      <c r="I14" s="89"/>
      <c r="J14" s="90"/>
      <c r="K14" s="106">
        <f t="shared" si="1"/>
        <v>1</v>
      </c>
      <c r="L14" s="107"/>
      <c r="M14" s="108"/>
      <c r="N14" s="40">
        <f t="shared" si="0"/>
        <v>1</v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0.4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68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69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80EC47E2-8299-4AB0-83E8-B60B8F7B1450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A708-724D-46FE-BDC1-36229775C787}">
  <dimension ref="B1:DG81"/>
  <sheetViews>
    <sheetView showGridLines="0" view="pageBreakPreview" zoomScaleNormal="46" zoomScaleSheetLayoutView="100" workbookViewId="0">
      <selection activeCell="R4" sqref="R4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71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72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63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47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0.1111111111111111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54</v>
      </c>
      <c r="C7" s="128"/>
      <c r="D7" s="128"/>
      <c r="E7" s="128"/>
      <c r="F7" s="128"/>
      <c r="G7" s="129"/>
      <c r="H7" s="88">
        <v>3</v>
      </c>
      <c r="I7" s="89"/>
      <c r="J7" s="90"/>
      <c r="K7" s="34">
        <f>_xlfn.IFNA(VLOOKUP(B7,$T$5:$AE$42,9,FALSE),"")</f>
        <v>0.17</v>
      </c>
      <c r="L7" s="35"/>
      <c r="M7" s="36"/>
      <c r="N7" s="100">
        <f t="shared" si="0"/>
        <v>1.7647058823529408E-2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20</v>
      </c>
      <c r="C8" s="128"/>
      <c r="D8" s="128"/>
      <c r="E8" s="128"/>
      <c r="F8" s="128"/>
      <c r="G8" s="129"/>
      <c r="H8" s="88">
        <v>150</v>
      </c>
      <c r="I8" s="89"/>
      <c r="J8" s="90"/>
      <c r="K8" s="106">
        <f t="shared" ref="K8:K22" si="1">_xlfn.IFNA(VLOOKUP(B8,$T$5:$AE$42,9,FALSE),"")</f>
        <v>1.4</v>
      </c>
      <c r="L8" s="107"/>
      <c r="M8" s="108"/>
      <c r="N8" s="40">
        <f t="shared" si="0"/>
        <v>0.10714285714285715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49</v>
      </c>
      <c r="C9" s="128"/>
      <c r="D9" s="128"/>
      <c r="E9" s="128"/>
      <c r="F9" s="128"/>
      <c r="G9" s="129"/>
      <c r="H9" s="88"/>
      <c r="I9" s="89"/>
      <c r="J9" s="90"/>
      <c r="K9" s="106" t="str">
        <f t="shared" si="1"/>
        <v/>
      </c>
      <c r="L9" s="107"/>
      <c r="M9" s="108"/>
      <c r="N9" s="40">
        <f t="shared" si="0"/>
        <v>7.0000000000000007E-2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20</v>
      </c>
      <c r="C10" s="128"/>
      <c r="D10" s="128"/>
      <c r="E10" s="128"/>
      <c r="F10" s="128"/>
      <c r="G10" s="129"/>
      <c r="H10" s="88">
        <v>60</v>
      </c>
      <c r="I10" s="89"/>
      <c r="J10" s="90"/>
      <c r="K10" s="106">
        <f t="shared" si="1"/>
        <v>1.4</v>
      </c>
      <c r="L10" s="107"/>
      <c r="M10" s="108"/>
      <c r="N10" s="40">
        <f t="shared" si="0"/>
        <v>4.2857142857142864E-2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40</v>
      </c>
      <c r="C11" s="86"/>
      <c r="D11" s="86"/>
      <c r="E11" s="86"/>
      <c r="F11" s="86"/>
      <c r="G11" s="87"/>
      <c r="H11" s="88">
        <v>30</v>
      </c>
      <c r="I11" s="89"/>
      <c r="J11" s="90"/>
      <c r="K11" s="106">
        <f t="shared" si="1"/>
        <v>3.6999999999999998E-2</v>
      </c>
      <c r="L11" s="107"/>
      <c r="M11" s="108"/>
      <c r="N11" s="40">
        <f t="shared" si="0"/>
        <v>0.81081081081081086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17</v>
      </c>
      <c r="C12" s="86"/>
      <c r="D12" s="86"/>
      <c r="E12" s="86"/>
      <c r="F12" s="86"/>
      <c r="G12" s="87"/>
      <c r="H12" s="88">
        <v>1000</v>
      </c>
      <c r="I12" s="89"/>
      <c r="J12" s="90"/>
      <c r="K12" s="106">
        <f t="shared" si="1"/>
        <v>1</v>
      </c>
      <c r="L12" s="107"/>
      <c r="M12" s="108"/>
      <c r="N12" s="40">
        <f t="shared" si="0"/>
        <v>1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/>
      <c r="C13" s="86"/>
      <c r="D13" s="86"/>
      <c r="E13" s="86"/>
      <c r="F13" s="86"/>
      <c r="G13" s="87"/>
      <c r="H13" s="88"/>
      <c r="I13" s="89"/>
      <c r="J13" s="90"/>
      <c r="K13" s="79" t="str">
        <f t="shared" si="1"/>
        <v/>
      </c>
      <c r="L13" s="80"/>
      <c r="M13" s="81"/>
      <c r="N13" s="40" t="str">
        <f t="shared" si="0"/>
        <v/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/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 t="str">
        <f t="shared" si="0"/>
        <v/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0.5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68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69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1F37D558-2BC0-4C2B-85F4-C22AF4393DFD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6771-F14C-4A95-BE3B-0D9D4F73D9DA}">
  <dimension ref="B1:DG81"/>
  <sheetViews>
    <sheetView showGridLines="0" view="pageBreakPreview" zoomScaleNormal="46" zoomScaleSheetLayoutView="100" workbookViewId="0">
      <selection activeCell="R4" sqref="R4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73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74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63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44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4.3478260869565216E-2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21</v>
      </c>
      <c r="C7" s="128"/>
      <c r="D7" s="128"/>
      <c r="E7" s="128"/>
      <c r="F7" s="128"/>
      <c r="G7" s="129"/>
      <c r="H7" s="88">
        <v>80</v>
      </c>
      <c r="I7" s="89"/>
      <c r="J7" s="90"/>
      <c r="K7" s="34">
        <f>_xlfn.IFNA(VLOOKUP(B7,$T$5:$AE$42,9,FALSE),"")</f>
        <v>0.78</v>
      </c>
      <c r="L7" s="35"/>
      <c r="M7" s="36"/>
      <c r="N7" s="100">
        <f t="shared" si="0"/>
        <v>0.10256410256410256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6</v>
      </c>
      <c r="C8" s="128"/>
      <c r="D8" s="128"/>
      <c r="E8" s="128"/>
      <c r="F8" s="128"/>
      <c r="G8" s="129"/>
      <c r="H8" s="88">
        <v>5</v>
      </c>
      <c r="I8" s="89"/>
      <c r="J8" s="90"/>
      <c r="K8" s="106">
        <f t="shared" ref="K8:K22" si="1">_xlfn.IFNA(VLOOKUP(B8,$T$5:$AE$42,9,FALSE),"")</f>
        <v>0.11</v>
      </c>
      <c r="L8" s="107"/>
      <c r="M8" s="108"/>
      <c r="N8" s="40">
        <f t="shared" si="0"/>
        <v>4.5454545454545456E-2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40</v>
      </c>
      <c r="C9" s="128"/>
      <c r="D9" s="128"/>
      <c r="E9" s="128"/>
      <c r="F9" s="128"/>
      <c r="G9" s="129"/>
      <c r="H9" s="88">
        <v>30</v>
      </c>
      <c r="I9" s="89"/>
      <c r="J9" s="90"/>
      <c r="K9" s="106">
        <f t="shared" si="1"/>
        <v>3.6999999999999998E-2</v>
      </c>
      <c r="L9" s="107"/>
      <c r="M9" s="108"/>
      <c r="N9" s="40">
        <f t="shared" si="0"/>
        <v>0.81081081081081086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20</v>
      </c>
      <c r="C10" s="128"/>
      <c r="D10" s="128"/>
      <c r="E10" s="128"/>
      <c r="F10" s="128"/>
      <c r="G10" s="129"/>
      <c r="H10" s="88">
        <v>150</v>
      </c>
      <c r="I10" s="89"/>
      <c r="J10" s="90"/>
      <c r="K10" s="106">
        <f t="shared" si="1"/>
        <v>1.4</v>
      </c>
      <c r="L10" s="107"/>
      <c r="M10" s="108"/>
      <c r="N10" s="40">
        <f t="shared" si="0"/>
        <v>0.10714285714285715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49</v>
      </c>
      <c r="C11" s="86"/>
      <c r="D11" s="86"/>
      <c r="E11" s="86"/>
      <c r="F11" s="86"/>
      <c r="G11" s="87"/>
      <c r="H11" s="88"/>
      <c r="I11" s="89"/>
      <c r="J11" s="90"/>
      <c r="K11" s="106" t="str">
        <f t="shared" si="1"/>
        <v/>
      </c>
      <c r="L11" s="107"/>
      <c r="M11" s="108"/>
      <c r="N11" s="40">
        <f t="shared" si="0"/>
        <v>7.0000000000000007E-2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25</v>
      </c>
      <c r="C12" s="86"/>
      <c r="D12" s="86"/>
      <c r="E12" s="86"/>
      <c r="F12" s="86"/>
      <c r="G12" s="87"/>
      <c r="H12" s="88">
        <v>9</v>
      </c>
      <c r="I12" s="89"/>
      <c r="J12" s="90"/>
      <c r="K12" s="106">
        <f t="shared" si="1"/>
        <v>0.17</v>
      </c>
      <c r="L12" s="107"/>
      <c r="M12" s="108"/>
      <c r="N12" s="40">
        <f t="shared" si="0"/>
        <v>5.2941176470588235E-2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/>
      <c r="C13" s="86"/>
      <c r="D13" s="86"/>
      <c r="E13" s="86"/>
      <c r="F13" s="86"/>
      <c r="G13" s="87"/>
      <c r="H13" s="88"/>
      <c r="I13" s="89"/>
      <c r="J13" s="90"/>
      <c r="K13" s="79" t="str">
        <f t="shared" si="1"/>
        <v/>
      </c>
      <c r="L13" s="80"/>
      <c r="M13" s="81"/>
      <c r="N13" s="40" t="str">
        <f t="shared" si="0"/>
        <v/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/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 t="str">
        <f t="shared" si="0"/>
        <v/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0.8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68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69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D2BCC564-2B72-4F5E-86CC-35DC5BBCCB8A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4A973-469E-472F-BE65-D6C4FF93F278}">
  <dimension ref="B1:DG81"/>
  <sheetViews>
    <sheetView showGridLines="0" view="pageBreakPreview" zoomScaleNormal="46" zoomScaleSheetLayoutView="100" workbookViewId="0">
      <selection activeCell="R4" sqref="R4"/>
    </sheetView>
  </sheetViews>
  <sheetFormatPr defaultColWidth="2.25" defaultRowHeight="13.5" customHeight="1" x14ac:dyDescent="0.4"/>
  <cols>
    <col min="1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75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76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63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44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4.3478260869565216E-2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21</v>
      </c>
      <c r="C7" s="128"/>
      <c r="D7" s="128"/>
      <c r="E7" s="128"/>
      <c r="F7" s="128"/>
      <c r="G7" s="129"/>
      <c r="H7" s="88">
        <v>80</v>
      </c>
      <c r="I7" s="89"/>
      <c r="J7" s="90"/>
      <c r="K7" s="34">
        <f>_xlfn.IFNA(VLOOKUP(B7,$T$5:$AE$42,9,FALSE),"")</f>
        <v>0.78</v>
      </c>
      <c r="L7" s="35"/>
      <c r="M7" s="36"/>
      <c r="N7" s="100">
        <f t="shared" si="0"/>
        <v>0.10256410256410256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6</v>
      </c>
      <c r="C8" s="128"/>
      <c r="D8" s="128"/>
      <c r="E8" s="128"/>
      <c r="F8" s="128"/>
      <c r="G8" s="129"/>
      <c r="H8" s="88">
        <v>5</v>
      </c>
      <c r="I8" s="89"/>
      <c r="J8" s="90"/>
      <c r="K8" s="106">
        <f t="shared" ref="K8:K22" si="1">_xlfn.IFNA(VLOOKUP(B8,$T$5:$AE$42,9,FALSE),"")</f>
        <v>0.11</v>
      </c>
      <c r="L8" s="107"/>
      <c r="M8" s="108"/>
      <c r="N8" s="40">
        <f t="shared" si="0"/>
        <v>4.5454545454545456E-2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40</v>
      </c>
      <c r="C9" s="128"/>
      <c r="D9" s="128"/>
      <c r="E9" s="128"/>
      <c r="F9" s="128"/>
      <c r="G9" s="129"/>
      <c r="H9" s="88">
        <v>30</v>
      </c>
      <c r="I9" s="89"/>
      <c r="J9" s="90"/>
      <c r="K9" s="106">
        <f t="shared" si="1"/>
        <v>3.6999999999999998E-2</v>
      </c>
      <c r="L9" s="107"/>
      <c r="M9" s="108"/>
      <c r="N9" s="40">
        <f t="shared" si="0"/>
        <v>0.81081081081081086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20</v>
      </c>
      <c r="C10" s="128"/>
      <c r="D10" s="128"/>
      <c r="E10" s="128"/>
      <c r="F10" s="128"/>
      <c r="G10" s="129"/>
      <c r="H10" s="88">
        <v>150</v>
      </c>
      <c r="I10" s="89"/>
      <c r="J10" s="90"/>
      <c r="K10" s="106">
        <f t="shared" si="1"/>
        <v>1.4</v>
      </c>
      <c r="L10" s="107"/>
      <c r="M10" s="108"/>
      <c r="N10" s="40">
        <f t="shared" si="0"/>
        <v>0.10714285714285715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 t="s">
        <v>49</v>
      </c>
      <c r="C11" s="86"/>
      <c r="D11" s="86"/>
      <c r="E11" s="86"/>
      <c r="F11" s="86"/>
      <c r="G11" s="87"/>
      <c r="H11" s="88"/>
      <c r="I11" s="89"/>
      <c r="J11" s="90"/>
      <c r="K11" s="106" t="str">
        <f t="shared" si="1"/>
        <v/>
      </c>
      <c r="L11" s="107"/>
      <c r="M11" s="108"/>
      <c r="N11" s="40">
        <f t="shared" si="0"/>
        <v>7.0000000000000007E-2</v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 t="s">
        <v>25</v>
      </c>
      <c r="C12" s="86"/>
      <c r="D12" s="86"/>
      <c r="E12" s="86"/>
      <c r="F12" s="86"/>
      <c r="G12" s="87"/>
      <c r="H12" s="88">
        <v>9</v>
      </c>
      <c r="I12" s="89"/>
      <c r="J12" s="90"/>
      <c r="K12" s="106">
        <f t="shared" si="1"/>
        <v>0.17</v>
      </c>
      <c r="L12" s="107"/>
      <c r="M12" s="108"/>
      <c r="N12" s="40">
        <f t="shared" si="0"/>
        <v>5.2941176470588235E-2</v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/>
      <c r="C13" s="86"/>
      <c r="D13" s="86"/>
      <c r="E13" s="86"/>
      <c r="F13" s="86"/>
      <c r="G13" s="87"/>
      <c r="H13" s="88"/>
      <c r="I13" s="89"/>
      <c r="J13" s="90"/>
      <c r="K13" s="79" t="str">
        <f t="shared" si="1"/>
        <v/>
      </c>
      <c r="L13" s="80"/>
      <c r="M13" s="81"/>
      <c r="N13" s="40" t="str">
        <f t="shared" si="0"/>
        <v/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/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 t="str">
        <f t="shared" si="0"/>
        <v/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0.8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68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69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B1993BD3-3D68-450A-AA52-59CD76E7E5B1}">
      <formula1>$T$5:$T$47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1B55-3CEC-4107-A865-02F93ED53636}">
  <dimension ref="B1:DG81"/>
  <sheetViews>
    <sheetView showGridLines="0" view="pageBreakPreview" zoomScaleNormal="46" zoomScaleSheetLayoutView="100" workbookViewId="0">
      <selection activeCell="M33" sqref="M33"/>
    </sheetView>
  </sheetViews>
  <sheetFormatPr defaultColWidth="2.25" defaultRowHeight="13.5" customHeight="1" x14ac:dyDescent="0.4"/>
  <cols>
    <col min="1" max="1" width="2.25" style="1"/>
    <col min="2" max="2" width="2.25" style="1" customWidth="1"/>
    <col min="3" max="10" width="2.25" style="1"/>
    <col min="11" max="11" width="2.25" style="2" customWidth="1"/>
    <col min="12" max="17" width="2.25" style="1"/>
    <col min="18" max="18" width="2.25" style="9" customWidth="1"/>
    <col min="19" max="19" width="2.25" style="32" customWidth="1"/>
    <col min="20" max="27" width="2.25" style="9"/>
    <col min="28" max="31" width="2.25" style="17"/>
    <col min="32" max="35" width="2.125" style="17" customWidth="1"/>
    <col min="36" max="42" width="2.25" style="9"/>
    <col min="43" max="43" width="2.125" style="9" customWidth="1"/>
    <col min="44" max="45" width="2.25" style="9"/>
    <col min="46" max="46" width="2.375" style="9" bestFit="1" customWidth="1"/>
    <col min="47" max="47" width="3.125" style="9" bestFit="1" customWidth="1"/>
    <col min="48" max="58" width="2.25" style="9"/>
    <col min="59" max="69" width="2.25" style="1"/>
    <col min="70" max="72" width="2.25" style="1" customWidth="1"/>
    <col min="73" max="16384" width="2.25" style="1"/>
  </cols>
  <sheetData>
    <row r="1" spans="2:47" ht="13.5" customHeight="1" x14ac:dyDescent="0.4">
      <c r="T1" s="9" t="s">
        <v>51</v>
      </c>
      <c r="AK1" s="12"/>
    </row>
    <row r="2" spans="2:47" ht="13.5" customHeight="1" x14ac:dyDescent="0.4">
      <c r="B2" s="1" t="s">
        <v>77</v>
      </c>
      <c r="I2" s="49" t="s">
        <v>80</v>
      </c>
      <c r="J2" s="50"/>
      <c r="K2" s="50"/>
      <c r="L2" s="50"/>
      <c r="M2" s="50"/>
      <c r="N2" s="50"/>
      <c r="O2" s="50"/>
      <c r="P2" s="51"/>
      <c r="T2" s="20" t="s">
        <v>0</v>
      </c>
      <c r="U2" s="21"/>
      <c r="V2" s="21"/>
      <c r="W2" s="21"/>
      <c r="X2" s="21"/>
      <c r="Y2" s="21"/>
      <c r="Z2" s="21"/>
      <c r="AA2" s="22"/>
      <c r="AB2" s="55" t="s">
        <v>1</v>
      </c>
      <c r="AC2" s="56"/>
      <c r="AD2" s="56"/>
      <c r="AE2" s="57"/>
      <c r="AF2" s="55" t="s">
        <v>10</v>
      </c>
      <c r="AG2" s="56"/>
      <c r="AH2" s="56"/>
      <c r="AI2" s="57"/>
      <c r="AK2" s="12"/>
      <c r="AL2" s="12"/>
    </row>
    <row r="3" spans="2:47" ht="13.5" customHeight="1" x14ac:dyDescent="0.4">
      <c r="B3" s="139" t="s">
        <v>79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"/>
      <c r="T3" s="24"/>
      <c r="U3" s="12"/>
      <c r="AA3" s="23"/>
      <c r="AB3" s="58" t="s">
        <v>11</v>
      </c>
      <c r="AC3" s="59"/>
      <c r="AD3" s="59"/>
      <c r="AE3" s="60"/>
      <c r="AF3" s="58" t="s">
        <v>12</v>
      </c>
      <c r="AG3" s="59"/>
      <c r="AH3" s="59"/>
      <c r="AI3" s="60"/>
      <c r="AK3" s="12"/>
    </row>
    <row r="4" spans="2:47" ht="13.5" customHeight="1" x14ac:dyDescent="0.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T4" s="28"/>
      <c r="U4" s="26"/>
      <c r="V4" s="26"/>
      <c r="W4" s="26"/>
      <c r="X4" s="26"/>
      <c r="Y4" s="26"/>
      <c r="Z4" s="26"/>
      <c r="AA4" s="27"/>
      <c r="AB4" s="61" t="s">
        <v>13</v>
      </c>
      <c r="AC4" s="62"/>
      <c r="AD4" s="62"/>
      <c r="AE4" s="63"/>
      <c r="AF4" s="64" t="s">
        <v>14</v>
      </c>
      <c r="AG4" s="65"/>
      <c r="AH4" s="65"/>
      <c r="AI4" s="66"/>
      <c r="AK4" s="12"/>
    </row>
    <row r="5" spans="2:47" ht="13.5" customHeight="1" x14ac:dyDescent="0.4">
      <c r="B5" s="49" t="s">
        <v>42</v>
      </c>
      <c r="C5" s="50"/>
      <c r="D5" s="50"/>
      <c r="E5" s="50"/>
      <c r="F5" s="50"/>
      <c r="G5" s="50"/>
      <c r="H5" s="49" t="s">
        <v>63</v>
      </c>
      <c r="I5" s="50"/>
      <c r="J5" s="50"/>
      <c r="K5" s="49" t="s">
        <v>43</v>
      </c>
      <c r="L5" s="50"/>
      <c r="M5" s="51"/>
      <c r="N5" s="49" t="s">
        <v>45</v>
      </c>
      <c r="O5" s="50"/>
      <c r="P5" s="51"/>
      <c r="T5" s="124" t="s">
        <v>2</v>
      </c>
      <c r="U5" s="125"/>
      <c r="V5" s="125"/>
      <c r="W5" s="125"/>
      <c r="X5" s="125"/>
      <c r="Y5" s="125"/>
      <c r="Z5" s="125"/>
      <c r="AA5" s="126"/>
      <c r="AB5" s="43">
        <v>45</v>
      </c>
      <c r="AC5" s="44"/>
      <c r="AD5" s="44"/>
      <c r="AE5" s="45"/>
      <c r="AF5" s="43">
        <v>3600</v>
      </c>
      <c r="AG5" s="44"/>
      <c r="AH5" s="44"/>
      <c r="AI5" s="45"/>
      <c r="AJ5" s="12"/>
      <c r="AK5" s="15"/>
    </row>
    <row r="6" spans="2:47" ht="13.5" customHeight="1" x14ac:dyDescent="0.15">
      <c r="B6" s="124" t="s">
        <v>44</v>
      </c>
      <c r="C6" s="125"/>
      <c r="D6" s="125"/>
      <c r="E6" s="125"/>
      <c r="F6" s="125"/>
      <c r="G6" s="126"/>
      <c r="H6" s="103"/>
      <c r="I6" s="104"/>
      <c r="J6" s="105"/>
      <c r="K6" s="133" t="str">
        <f>_xlfn.IFNA(VLOOKUP(B6,$T$5:$AE$42,9,FALSE),"")</f>
        <v/>
      </c>
      <c r="L6" s="134"/>
      <c r="M6" s="135"/>
      <c r="N6" s="97">
        <f t="shared" ref="N6:N22" si="0">IF(B6="","",(_xlfn.IFNA(VLOOKUP(B6,$T$44:$AE$47,9,FALSE),H6/K6/1000)))</f>
        <v>4.3478260869565216E-2</v>
      </c>
      <c r="O6" s="98"/>
      <c r="P6" s="99"/>
      <c r="R6" s="15"/>
      <c r="S6" s="31"/>
      <c r="T6" s="82" t="s">
        <v>15</v>
      </c>
      <c r="U6" s="83"/>
      <c r="V6" s="83"/>
      <c r="W6" s="83"/>
      <c r="X6" s="83"/>
      <c r="Y6" s="83"/>
      <c r="Z6" s="83"/>
      <c r="AA6" s="84"/>
      <c r="AB6" s="37">
        <v>1.5</v>
      </c>
      <c r="AC6" s="38"/>
      <c r="AD6" s="38"/>
      <c r="AE6" s="39"/>
      <c r="AF6" s="34">
        <v>3100</v>
      </c>
      <c r="AG6" s="35"/>
      <c r="AH6" s="35"/>
      <c r="AI6" s="36"/>
      <c r="AJ6" s="15"/>
      <c r="AK6" s="12"/>
      <c r="AL6" s="12"/>
      <c r="AQ6" s="12"/>
      <c r="AR6" s="12"/>
      <c r="AS6" s="12"/>
      <c r="AT6" s="16"/>
      <c r="AU6" s="16"/>
    </row>
    <row r="7" spans="2:47" ht="13.5" customHeight="1" x14ac:dyDescent="0.15">
      <c r="B7" s="127" t="s">
        <v>2</v>
      </c>
      <c r="C7" s="128"/>
      <c r="D7" s="128"/>
      <c r="E7" s="128"/>
      <c r="F7" s="128"/>
      <c r="G7" s="129"/>
      <c r="H7" s="88">
        <v>0.8</v>
      </c>
      <c r="I7" s="89"/>
      <c r="J7" s="90"/>
      <c r="K7" s="34">
        <f>_xlfn.IFNA(VLOOKUP(B7,$T$5:$AE$42,9,FALSE),"")</f>
        <v>45</v>
      </c>
      <c r="L7" s="35"/>
      <c r="M7" s="36"/>
      <c r="N7" s="100">
        <f t="shared" si="0"/>
        <v>1.7777777777777777E-5</v>
      </c>
      <c r="O7" s="101"/>
      <c r="P7" s="102"/>
      <c r="Q7" s="4"/>
      <c r="T7" s="85" t="s">
        <v>16</v>
      </c>
      <c r="U7" s="86"/>
      <c r="V7" s="86"/>
      <c r="W7" s="86"/>
      <c r="X7" s="86"/>
      <c r="Y7" s="86"/>
      <c r="Z7" s="86"/>
      <c r="AA7" s="87"/>
      <c r="AB7" s="34">
        <v>0.9</v>
      </c>
      <c r="AC7" s="35"/>
      <c r="AD7" s="35"/>
      <c r="AE7" s="36"/>
      <c r="AF7" s="34">
        <v>2000</v>
      </c>
      <c r="AG7" s="35"/>
      <c r="AH7" s="35"/>
      <c r="AI7" s="36"/>
      <c r="AL7" s="12"/>
      <c r="AT7" s="16"/>
      <c r="AU7" s="16"/>
    </row>
    <row r="8" spans="2:47" ht="13.5" customHeight="1" x14ac:dyDescent="0.4">
      <c r="B8" s="127" t="s">
        <v>34</v>
      </c>
      <c r="C8" s="128"/>
      <c r="D8" s="128"/>
      <c r="E8" s="128"/>
      <c r="F8" s="128"/>
      <c r="G8" s="129"/>
      <c r="H8" s="88">
        <v>100</v>
      </c>
      <c r="I8" s="89"/>
      <c r="J8" s="90"/>
      <c r="K8" s="106">
        <f t="shared" ref="K8:K22" si="1">_xlfn.IFNA(VLOOKUP(B8,$T$5:$AE$42,9,FALSE),"")</f>
        <v>4.2000000000000003E-2</v>
      </c>
      <c r="L8" s="107"/>
      <c r="M8" s="108"/>
      <c r="N8" s="40">
        <f t="shared" si="0"/>
        <v>2.3809523809523809</v>
      </c>
      <c r="O8" s="41"/>
      <c r="P8" s="42"/>
      <c r="Q8" s="11"/>
      <c r="R8" s="15"/>
      <c r="S8" s="31"/>
      <c r="T8" s="85" t="s">
        <v>17</v>
      </c>
      <c r="U8" s="86"/>
      <c r="V8" s="86"/>
      <c r="W8" s="86"/>
      <c r="X8" s="86"/>
      <c r="Y8" s="86"/>
      <c r="Z8" s="86"/>
      <c r="AA8" s="87"/>
      <c r="AB8" s="34">
        <v>1</v>
      </c>
      <c r="AC8" s="35"/>
      <c r="AD8" s="35"/>
      <c r="AE8" s="36"/>
      <c r="AF8" s="34">
        <v>3300</v>
      </c>
      <c r="AG8" s="35"/>
      <c r="AH8" s="35"/>
      <c r="AI8" s="36"/>
      <c r="AL8" s="12"/>
    </row>
    <row r="9" spans="2:47" ht="13.5" customHeight="1" x14ac:dyDescent="0.4">
      <c r="B9" s="127" t="s">
        <v>2</v>
      </c>
      <c r="C9" s="128"/>
      <c r="D9" s="128"/>
      <c r="E9" s="128"/>
      <c r="F9" s="128"/>
      <c r="G9" s="129"/>
      <c r="H9" s="88">
        <v>0.8</v>
      </c>
      <c r="I9" s="89"/>
      <c r="J9" s="90"/>
      <c r="K9" s="106">
        <f t="shared" si="1"/>
        <v>45</v>
      </c>
      <c r="L9" s="107"/>
      <c r="M9" s="108"/>
      <c r="N9" s="40">
        <f t="shared" si="0"/>
        <v>1.7777777777777777E-5</v>
      </c>
      <c r="O9" s="41"/>
      <c r="P9" s="42"/>
      <c r="Q9" s="14"/>
      <c r="R9" s="15"/>
      <c r="S9" s="31"/>
      <c r="T9" s="127" t="s">
        <v>18</v>
      </c>
      <c r="U9" s="128"/>
      <c r="V9" s="128"/>
      <c r="W9" s="128"/>
      <c r="X9" s="128"/>
      <c r="Y9" s="128"/>
      <c r="Z9" s="128"/>
      <c r="AA9" s="129"/>
      <c r="AB9" s="34">
        <v>0.5</v>
      </c>
      <c r="AC9" s="35"/>
      <c r="AD9" s="35"/>
      <c r="AE9" s="36"/>
      <c r="AF9" s="34">
        <v>1800</v>
      </c>
      <c r="AG9" s="35"/>
      <c r="AH9" s="35"/>
      <c r="AI9" s="36"/>
      <c r="AL9" s="12"/>
    </row>
    <row r="10" spans="2:47" ht="13.5" customHeight="1" x14ac:dyDescent="0.4">
      <c r="B10" s="127" t="s">
        <v>47</v>
      </c>
      <c r="C10" s="128"/>
      <c r="D10" s="128"/>
      <c r="E10" s="128"/>
      <c r="F10" s="128"/>
      <c r="G10" s="129"/>
      <c r="H10" s="88"/>
      <c r="I10" s="89"/>
      <c r="J10" s="90"/>
      <c r="K10" s="106" t="str">
        <f t="shared" si="1"/>
        <v/>
      </c>
      <c r="L10" s="107"/>
      <c r="M10" s="108"/>
      <c r="N10" s="40">
        <f t="shared" si="0"/>
        <v>0.1111111111111111</v>
      </c>
      <c r="O10" s="41"/>
      <c r="P10" s="42"/>
      <c r="Q10" s="14"/>
      <c r="T10" s="85" t="s">
        <v>3</v>
      </c>
      <c r="U10" s="86"/>
      <c r="V10" s="86"/>
      <c r="W10" s="86"/>
      <c r="X10" s="86"/>
      <c r="Y10" s="86"/>
      <c r="Z10" s="86"/>
      <c r="AA10" s="87"/>
      <c r="AB10" s="34">
        <v>0.62</v>
      </c>
      <c r="AC10" s="35"/>
      <c r="AD10" s="35"/>
      <c r="AE10" s="36"/>
      <c r="AF10" s="34">
        <v>1500</v>
      </c>
      <c r="AG10" s="35"/>
      <c r="AH10" s="35"/>
      <c r="AI10" s="36"/>
      <c r="AL10" s="15"/>
    </row>
    <row r="11" spans="2:47" ht="13.5" customHeight="1" x14ac:dyDescent="0.4">
      <c r="B11" s="85"/>
      <c r="C11" s="86"/>
      <c r="D11" s="86"/>
      <c r="E11" s="86"/>
      <c r="F11" s="86"/>
      <c r="G11" s="87"/>
      <c r="H11" s="88"/>
      <c r="I11" s="89"/>
      <c r="J11" s="90"/>
      <c r="K11" s="106" t="str">
        <f t="shared" si="1"/>
        <v/>
      </c>
      <c r="L11" s="107"/>
      <c r="M11" s="108"/>
      <c r="N11" s="40" t="str">
        <f t="shared" si="0"/>
        <v/>
      </c>
      <c r="O11" s="41"/>
      <c r="P11" s="42"/>
      <c r="Q11" s="11"/>
      <c r="T11" s="85" t="s">
        <v>19</v>
      </c>
      <c r="U11" s="86"/>
      <c r="V11" s="86"/>
      <c r="W11" s="86"/>
      <c r="X11" s="86"/>
      <c r="Y11" s="86"/>
      <c r="Z11" s="86"/>
      <c r="AA11" s="87"/>
      <c r="AB11" s="34">
        <v>1.5</v>
      </c>
      <c r="AC11" s="35"/>
      <c r="AD11" s="35"/>
      <c r="AE11" s="36"/>
      <c r="AF11" s="34">
        <v>1900</v>
      </c>
      <c r="AG11" s="35"/>
      <c r="AH11" s="35"/>
      <c r="AI11" s="36"/>
      <c r="AL11" s="12"/>
    </row>
    <row r="12" spans="2:47" ht="13.5" customHeight="1" x14ac:dyDescent="0.4">
      <c r="B12" s="85"/>
      <c r="C12" s="86"/>
      <c r="D12" s="86"/>
      <c r="E12" s="86"/>
      <c r="F12" s="86"/>
      <c r="G12" s="87"/>
      <c r="H12" s="88"/>
      <c r="I12" s="89"/>
      <c r="J12" s="90"/>
      <c r="K12" s="106" t="str">
        <f t="shared" si="1"/>
        <v/>
      </c>
      <c r="L12" s="107"/>
      <c r="M12" s="108"/>
      <c r="N12" s="40" t="str">
        <f t="shared" si="0"/>
        <v/>
      </c>
      <c r="O12" s="41"/>
      <c r="P12" s="42"/>
      <c r="Q12" s="11"/>
      <c r="T12" s="82" t="s">
        <v>20</v>
      </c>
      <c r="U12" s="83"/>
      <c r="V12" s="83"/>
      <c r="W12" s="83"/>
      <c r="X12" s="83"/>
      <c r="Y12" s="83"/>
      <c r="Z12" s="83"/>
      <c r="AA12" s="84"/>
      <c r="AB12" s="37">
        <v>1.4</v>
      </c>
      <c r="AC12" s="38"/>
      <c r="AD12" s="38"/>
      <c r="AE12" s="39"/>
      <c r="AF12" s="37">
        <v>1900</v>
      </c>
      <c r="AG12" s="38"/>
      <c r="AH12" s="38"/>
      <c r="AI12" s="39"/>
      <c r="AM12" s="15"/>
      <c r="AN12" s="12"/>
    </row>
    <row r="13" spans="2:47" ht="13.5" customHeight="1" x14ac:dyDescent="0.4">
      <c r="B13" s="85"/>
      <c r="C13" s="86"/>
      <c r="D13" s="86"/>
      <c r="E13" s="86"/>
      <c r="F13" s="86"/>
      <c r="G13" s="87"/>
      <c r="H13" s="88"/>
      <c r="I13" s="89"/>
      <c r="J13" s="90"/>
      <c r="K13" s="79" t="str">
        <f t="shared" si="1"/>
        <v/>
      </c>
      <c r="L13" s="80"/>
      <c r="M13" s="81"/>
      <c r="N13" s="40" t="str">
        <f t="shared" si="0"/>
        <v/>
      </c>
      <c r="O13" s="41"/>
      <c r="P13" s="42"/>
      <c r="Q13" s="11"/>
      <c r="T13" s="82" t="s">
        <v>21</v>
      </c>
      <c r="U13" s="83"/>
      <c r="V13" s="83"/>
      <c r="W13" s="83"/>
      <c r="X13" s="83"/>
      <c r="Y13" s="83"/>
      <c r="Z13" s="83"/>
      <c r="AA13" s="84"/>
      <c r="AB13" s="37">
        <v>0.78</v>
      </c>
      <c r="AC13" s="38"/>
      <c r="AD13" s="38"/>
      <c r="AE13" s="39"/>
      <c r="AF13" s="34">
        <v>1600</v>
      </c>
      <c r="AG13" s="35"/>
      <c r="AH13" s="35"/>
      <c r="AI13" s="36"/>
      <c r="AM13" s="12"/>
    </row>
    <row r="14" spans="2:47" ht="13.5" customHeight="1" x14ac:dyDescent="0.15">
      <c r="B14" s="127"/>
      <c r="C14" s="128"/>
      <c r="D14" s="128"/>
      <c r="E14" s="128"/>
      <c r="F14" s="128"/>
      <c r="G14" s="129"/>
      <c r="H14" s="88"/>
      <c r="I14" s="89"/>
      <c r="J14" s="90"/>
      <c r="K14" s="106" t="str">
        <f t="shared" si="1"/>
        <v/>
      </c>
      <c r="L14" s="107"/>
      <c r="M14" s="108"/>
      <c r="N14" s="40" t="str">
        <f t="shared" si="0"/>
        <v/>
      </c>
      <c r="O14" s="41"/>
      <c r="P14" s="42"/>
      <c r="Q14" s="14"/>
      <c r="R14" s="15"/>
      <c r="S14" s="31"/>
      <c r="T14" s="85" t="s">
        <v>22</v>
      </c>
      <c r="U14" s="86"/>
      <c r="V14" s="86"/>
      <c r="W14" s="86"/>
      <c r="X14" s="86"/>
      <c r="Y14" s="86"/>
      <c r="Z14" s="86"/>
      <c r="AA14" s="87"/>
      <c r="AB14" s="34">
        <v>1.1000000000000001</v>
      </c>
      <c r="AC14" s="35"/>
      <c r="AD14" s="35"/>
      <c r="AE14" s="36"/>
      <c r="AF14" s="34">
        <v>1800</v>
      </c>
      <c r="AG14" s="35"/>
      <c r="AH14" s="35"/>
      <c r="AI14" s="36"/>
      <c r="AT14" s="16"/>
      <c r="AU14" s="16"/>
    </row>
    <row r="15" spans="2:47" ht="13.5" customHeight="1" x14ac:dyDescent="0.4">
      <c r="B15" s="85"/>
      <c r="C15" s="86"/>
      <c r="D15" s="86"/>
      <c r="E15" s="86"/>
      <c r="F15" s="86"/>
      <c r="G15" s="87"/>
      <c r="H15" s="88"/>
      <c r="I15" s="89"/>
      <c r="J15" s="90"/>
      <c r="K15" s="106" t="str">
        <f t="shared" si="1"/>
        <v/>
      </c>
      <c r="L15" s="107"/>
      <c r="M15" s="108"/>
      <c r="N15" s="40" t="str">
        <f t="shared" si="0"/>
        <v/>
      </c>
      <c r="O15" s="41"/>
      <c r="P15" s="42"/>
      <c r="Q15" s="11"/>
      <c r="R15" s="15"/>
      <c r="S15" s="31"/>
      <c r="T15" s="82" t="s">
        <v>23</v>
      </c>
      <c r="U15" s="83"/>
      <c r="V15" s="83"/>
      <c r="W15" s="83"/>
      <c r="X15" s="83"/>
      <c r="Y15" s="83"/>
      <c r="Z15" s="83"/>
      <c r="AA15" s="84"/>
      <c r="AB15" s="37">
        <v>0.53</v>
      </c>
      <c r="AC15" s="38"/>
      <c r="AD15" s="38"/>
      <c r="AE15" s="39"/>
      <c r="AF15" s="34">
        <v>1600</v>
      </c>
      <c r="AG15" s="35"/>
      <c r="AH15" s="35"/>
      <c r="AI15" s="36"/>
    </row>
    <row r="16" spans="2:47" ht="13.5" customHeight="1" x14ac:dyDescent="0.15">
      <c r="B16" s="127"/>
      <c r="C16" s="128"/>
      <c r="D16" s="128"/>
      <c r="E16" s="128"/>
      <c r="F16" s="128"/>
      <c r="G16" s="129"/>
      <c r="H16" s="88"/>
      <c r="I16" s="89"/>
      <c r="J16" s="90"/>
      <c r="K16" s="106" t="str">
        <f t="shared" si="1"/>
        <v/>
      </c>
      <c r="L16" s="107"/>
      <c r="M16" s="108"/>
      <c r="N16" s="40" t="str">
        <f t="shared" si="0"/>
        <v/>
      </c>
      <c r="O16" s="41"/>
      <c r="P16" s="42"/>
      <c r="Q16" s="14"/>
      <c r="T16" s="79" t="s">
        <v>24</v>
      </c>
      <c r="U16" s="80"/>
      <c r="V16" s="80"/>
      <c r="W16" s="80"/>
      <c r="X16" s="80"/>
      <c r="Y16" s="80"/>
      <c r="Z16" s="80"/>
      <c r="AA16" s="81"/>
      <c r="AB16" s="34">
        <v>1.5</v>
      </c>
      <c r="AC16" s="35"/>
      <c r="AD16" s="35"/>
      <c r="AE16" s="36"/>
      <c r="AF16" s="34">
        <v>1600</v>
      </c>
      <c r="AG16" s="35"/>
      <c r="AH16" s="35"/>
      <c r="AI16" s="36"/>
      <c r="AT16" s="16"/>
      <c r="AU16" s="16"/>
    </row>
    <row r="17" spans="2:47" ht="13.5" customHeight="1" x14ac:dyDescent="0.4">
      <c r="B17" s="85"/>
      <c r="C17" s="86"/>
      <c r="D17" s="86"/>
      <c r="E17" s="86"/>
      <c r="F17" s="86"/>
      <c r="G17" s="87"/>
      <c r="H17" s="91"/>
      <c r="I17" s="92"/>
      <c r="J17" s="93"/>
      <c r="K17" s="109" t="str">
        <f t="shared" si="1"/>
        <v/>
      </c>
      <c r="L17" s="110"/>
      <c r="M17" s="111"/>
      <c r="N17" s="40" t="str">
        <f t="shared" si="0"/>
        <v/>
      </c>
      <c r="O17" s="41"/>
      <c r="P17" s="42"/>
      <c r="Q17" s="11"/>
      <c r="R17" s="15"/>
      <c r="S17" s="31"/>
      <c r="T17" s="82" t="s">
        <v>4</v>
      </c>
      <c r="U17" s="83"/>
      <c r="V17" s="83"/>
      <c r="W17" s="83"/>
      <c r="X17" s="83"/>
      <c r="Y17" s="83"/>
      <c r="Z17" s="83"/>
      <c r="AA17" s="84"/>
      <c r="AB17" s="37">
        <v>0.79</v>
      </c>
      <c r="AC17" s="38"/>
      <c r="AD17" s="38"/>
      <c r="AE17" s="39"/>
      <c r="AF17" s="34">
        <v>1600</v>
      </c>
      <c r="AG17" s="35"/>
      <c r="AH17" s="35"/>
      <c r="AI17" s="36"/>
    </row>
    <row r="18" spans="2:47" ht="13.5" customHeight="1" x14ac:dyDescent="0.15">
      <c r="B18" s="127"/>
      <c r="C18" s="128"/>
      <c r="D18" s="128"/>
      <c r="E18" s="128"/>
      <c r="F18" s="128"/>
      <c r="G18" s="129"/>
      <c r="H18" s="94"/>
      <c r="I18" s="95"/>
      <c r="J18" s="96"/>
      <c r="K18" s="112" t="str">
        <f t="shared" si="1"/>
        <v/>
      </c>
      <c r="L18" s="113"/>
      <c r="M18" s="114"/>
      <c r="N18" s="40" t="str">
        <f t="shared" si="0"/>
        <v/>
      </c>
      <c r="O18" s="41"/>
      <c r="P18" s="42"/>
      <c r="Q18" s="14"/>
      <c r="T18" s="82" t="s">
        <v>25</v>
      </c>
      <c r="U18" s="83"/>
      <c r="V18" s="83"/>
      <c r="W18" s="83"/>
      <c r="X18" s="83"/>
      <c r="Y18" s="83"/>
      <c r="Z18" s="83"/>
      <c r="AA18" s="84"/>
      <c r="AB18" s="37">
        <v>0.17</v>
      </c>
      <c r="AC18" s="38"/>
      <c r="AD18" s="38"/>
      <c r="AE18" s="39"/>
      <c r="AF18" s="34">
        <v>1000</v>
      </c>
      <c r="AG18" s="35"/>
      <c r="AH18" s="35"/>
      <c r="AI18" s="36"/>
      <c r="AT18" s="16"/>
      <c r="AU18" s="16"/>
    </row>
    <row r="19" spans="2:47" ht="13.5" customHeight="1" x14ac:dyDescent="0.15">
      <c r="B19" s="85"/>
      <c r="C19" s="86"/>
      <c r="D19" s="86"/>
      <c r="E19" s="86"/>
      <c r="F19" s="86"/>
      <c r="G19" s="87"/>
      <c r="H19" s="94"/>
      <c r="I19" s="95"/>
      <c r="J19" s="96"/>
      <c r="K19" s="112" t="str">
        <f t="shared" si="1"/>
        <v/>
      </c>
      <c r="L19" s="113"/>
      <c r="M19" s="114"/>
      <c r="N19" s="40" t="str">
        <f t="shared" si="0"/>
        <v/>
      </c>
      <c r="O19" s="41"/>
      <c r="P19" s="42"/>
      <c r="Q19" s="11"/>
      <c r="R19" s="15"/>
      <c r="S19" s="31"/>
      <c r="T19" s="82" t="s">
        <v>26</v>
      </c>
      <c r="U19" s="83"/>
      <c r="V19" s="83"/>
      <c r="W19" s="83"/>
      <c r="X19" s="83"/>
      <c r="Y19" s="83"/>
      <c r="Z19" s="83"/>
      <c r="AA19" s="84"/>
      <c r="AB19" s="37">
        <v>1</v>
      </c>
      <c r="AC19" s="38"/>
      <c r="AD19" s="38"/>
      <c r="AE19" s="39"/>
      <c r="AF19" s="34">
        <v>1900</v>
      </c>
      <c r="AG19" s="35"/>
      <c r="AH19" s="35"/>
      <c r="AI19" s="36"/>
      <c r="AJ19" s="12"/>
      <c r="AK19" s="12"/>
      <c r="AT19" s="16"/>
      <c r="AU19" s="16"/>
    </row>
    <row r="20" spans="2:47" ht="13.5" customHeight="1" x14ac:dyDescent="0.15">
      <c r="B20" s="127"/>
      <c r="C20" s="128"/>
      <c r="D20" s="128"/>
      <c r="E20" s="128"/>
      <c r="F20" s="128"/>
      <c r="G20" s="129"/>
      <c r="H20" s="88"/>
      <c r="I20" s="89"/>
      <c r="J20" s="90"/>
      <c r="K20" s="106" t="str">
        <f t="shared" si="1"/>
        <v/>
      </c>
      <c r="L20" s="107"/>
      <c r="M20" s="108"/>
      <c r="N20" s="40" t="str">
        <f t="shared" si="0"/>
        <v/>
      </c>
      <c r="O20" s="41"/>
      <c r="P20" s="42"/>
      <c r="Q20" s="14"/>
      <c r="R20" s="15"/>
      <c r="S20" s="31"/>
      <c r="T20" s="85" t="s">
        <v>27</v>
      </c>
      <c r="U20" s="86"/>
      <c r="V20" s="86"/>
      <c r="W20" s="86"/>
      <c r="X20" s="86"/>
      <c r="Y20" s="86"/>
      <c r="Z20" s="86"/>
      <c r="AA20" s="87"/>
      <c r="AB20" s="46">
        <v>1.3</v>
      </c>
      <c r="AC20" s="47"/>
      <c r="AD20" s="47"/>
      <c r="AE20" s="48"/>
      <c r="AF20" s="34">
        <v>2000</v>
      </c>
      <c r="AG20" s="35"/>
      <c r="AH20" s="35"/>
      <c r="AI20" s="36"/>
      <c r="AJ20" s="12"/>
      <c r="AK20" s="12"/>
      <c r="AT20" s="16"/>
      <c r="AU20" s="16"/>
    </row>
    <row r="21" spans="2:47" ht="13.5" customHeight="1" x14ac:dyDescent="0.4">
      <c r="B21" s="127"/>
      <c r="C21" s="128"/>
      <c r="D21" s="128"/>
      <c r="E21" s="128"/>
      <c r="F21" s="128"/>
      <c r="G21" s="129"/>
      <c r="H21" s="88"/>
      <c r="I21" s="89"/>
      <c r="J21" s="90"/>
      <c r="K21" s="106" t="str">
        <f t="shared" si="1"/>
        <v/>
      </c>
      <c r="L21" s="107"/>
      <c r="M21" s="108"/>
      <c r="N21" s="40" t="str">
        <f t="shared" si="0"/>
        <v/>
      </c>
      <c r="O21" s="41"/>
      <c r="P21" s="42"/>
      <c r="Q21" s="14"/>
      <c r="R21" s="15"/>
      <c r="S21" s="31"/>
      <c r="T21" s="82" t="s">
        <v>5</v>
      </c>
      <c r="U21" s="83"/>
      <c r="V21" s="83"/>
      <c r="W21" s="83"/>
      <c r="X21" s="83"/>
      <c r="Y21" s="83"/>
      <c r="Z21" s="83"/>
      <c r="AA21" s="84"/>
      <c r="AB21" s="37">
        <v>0.19</v>
      </c>
      <c r="AC21" s="38"/>
      <c r="AD21" s="38"/>
      <c r="AE21" s="39"/>
      <c r="AF21" s="34">
        <v>1500</v>
      </c>
      <c r="AG21" s="35"/>
      <c r="AH21" s="35"/>
      <c r="AI21" s="36"/>
      <c r="AJ21" s="12"/>
      <c r="AK21" s="12"/>
      <c r="AM21" s="12"/>
      <c r="AN21" s="12"/>
    </row>
    <row r="22" spans="2:47" ht="13.5" customHeight="1" x14ac:dyDescent="0.4">
      <c r="B22" s="141"/>
      <c r="C22" s="142"/>
      <c r="D22" s="142"/>
      <c r="E22" s="142"/>
      <c r="F22" s="142"/>
      <c r="G22" s="143"/>
      <c r="H22" s="130"/>
      <c r="I22" s="131"/>
      <c r="J22" s="132"/>
      <c r="K22" s="118" t="str">
        <f t="shared" si="1"/>
        <v/>
      </c>
      <c r="L22" s="119"/>
      <c r="M22" s="120"/>
      <c r="N22" s="115" t="str">
        <f t="shared" si="0"/>
        <v/>
      </c>
      <c r="O22" s="116"/>
      <c r="P22" s="117"/>
      <c r="Q22" s="11"/>
      <c r="R22" s="11"/>
      <c r="S22" s="33"/>
      <c r="T22" s="85" t="s">
        <v>6</v>
      </c>
      <c r="U22" s="86"/>
      <c r="V22" s="86"/>
      <c r="W22" s="86"/>
      <c r="X22" s="86"/>
      <c r="Y22" s="86"/>
      <c r="Z22" s="86"/>
      <c r="AA22" s="87"/>
      <c r="AB22" s="34">
        <v>0.11</v>
      </c>
      <c r="AC22" s="35"/>
      <c r="AD22" s="35"/>
      <c r="AE22" s="36"/>
      <c r="AF22" s="34">
        <v>920</v>
      </c>
      <c r="AG22" s="35"/>
      <c r="AH22" s="35"/>
      <c r="AI22" s="36"/>
      <c r="AJ22" s="12"/>
      <c r="AK22" s="12"/>
      <c r="AT22" s="12"/>
    </row>
    <row r="23" spans="2:47" ht="13.5" customHeight="1" x14ac:dyDescent="0.15">
      <c r="B23" s="49" t="s">
        <v>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21">
        <f>ROUND(1/SUM(N6:P22),1)</f>
        <v>0.4</v>
      </c>
      <c r="O23" s="122"/>
      <c r="P23" s="123"/>
      <c r="R23" s="15"/>
      <c r="S23" s="31"/>
      <c r="T23" s="82" t="s">
        <v>7</v>
      </c>
      <c r="U23" s="83"/>
      <c r="V23" s="83"/>
      <c r="W23" s="83"/>
      <c r="X23" s="83"/>
      <c r="Y23" s="83"/>
      <c r="Z23" s="83"/>
      <c r="AA23" s="84"/>
      <c r="AB23" s="37">
        <v>0.21</v>
      </c>
      <c r="AC23" s="38"/>
      <c r="AD23" s="38"/>
      <c r="AE23" s="39"/>
      <c r="AF23" s="34">
        <v>910</v>
      </c>
      <c r="AG23" s="35"/>
      <c r="AH23" s="35"/>
      <c r="AI23" s="36"/>
      <c r="AJ23" s="12"/>
      <c r="AK23" s="12"/>
      <c r="AQ23" s="12"/>
      <c r="AR23" s="12"/>
      <c r="AS23" s="12"/>
      <c r="AT23" s="16"/>
      <c r="AU23" s="16"/>
    </row>
    <row r="24" spans="2:47" ht="13.5" customHeight="1" x14ac:dyDescent="0.15">
      <c r="B24" s="3"/>
      <c r="D24" s="13"/>
      <c r="E24" s="13"/>
      <c r="F24" s="13"/>
      <c r="G24" s="11"/>
      <c r="H24" s="13"/>
      <c r="I24" s="11"/>
      <c r="J24" s="11"/>
      <c r="K24" s="11"/>
      <c r="L24" s="11"/>
      <c r="M24" s="13"/>
      <c r="N24" s="13"/>
      <c r="O24" s="13"/>
      <c r="P24" s="13"/>
      <c r="Q24" s="14"/>
      <c r="T24" s="82" t="s">
        <v>28</v>
      </c>
      <c r="U24" s="83"/>
      <c r="V24" s="83"/>
      <c r="W24" s="83"/>
      <c r="X24" s="83"/>
      <c r="Y24" s="83"/>
      <c r="Z24" s="83"/>
      <c r="AA24" s="84"/>
      <c r="AB24" s="37">
        <v>0.15</v>
      </c>
      <c r="AC24" s="38"/>
      <c r="AD24" s="38"/>
      <c r="AE24" s="39"/>
      <c r="AF24" s="34">
        <v>290</v>
      </c>
      <c r="AG24" s="35"/>
      <c r="AH24" s="35"/>
      <c r="AI24" s="36"/>
      <c r="AJ24" s="12"/>
      <c r="AK24" s="12"/>
      <c r="AL24" s="12"/>
      <c r="AT24" s="16"/>
      <c r="AU24" s="16"/>
    </row>
    <row r="25" spans="2:47" ht="13.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4"/>
      <c r="R25" s="15"/>
      <c r="S25" s="31"/>
      <c r="T25" s="127" t="s">
        <v>29</v>
      </c>
      <c r="U25" s="128"/>
      <c r="V25" s="128"/>
      <c r="W25" s="128"/>
      <c r="X25" s="128"/>
      <c r="Y25" s="128"/>
      <c r="Z25" s="128"/>
      <c r="AA25" s="129"/>
      <c r="AB25" s="34">
        <v>7.0000000000000007E-2</v>
      </c>
      <c r="AC25" s="35"/>
      <c r="AD25" s="35"/>
      <c r="AE25" s="36"/>
      <c r="AF25" s="34">
        <v>260</v>
      </c>
      <c r="AG25" s="35"/>
      <c r="AH25" s="35"/>
      <c r="AI25" s="36"/>
      <c r="AJ25" s="12"/>
      <c r="AK25" s="12"/>
      <c r="AL25" s="12"/>
      <c r="AT25" s="16"/>
      <c r="AU25" s="16"/>
    </row>
    <row r="26" spans="2:47" ht="13.5" customHeight="1" x14ac:dyDescent="0.15">
      <c r="B26" s="3"/>
      <c r="K26" s="1"/>
      <c r="N26" s="3"/>
      <c r="O26" s="3"/>
      <c r="P26" s="3"/>
      <c r="Q26" s="4"/>
      <c r="R26" s="15"/>
      <c r="S26" s="31"/>
      <c r="T26" s="127" t="s">
        <v>30</v>
      </c>
      <c r="U26" s="128"/>
      <c r="V26" s="128"/>
      <c r="W26" s="128"/>
      <c r="X26" s="128"/>
      <c r="Y26" s="128"/>
      <c r="Z26" s="128"/>
      <c r="AA26" s="129"/>
      <c r="AB26" s="34">
        <v>0.08</v>
      </c>
      <c r="AC26" s="35"/>
      <c r="AD26" s="35"/>
      <c r="AE26" s="36"/>
      <c r="AF26" s="34">
        <v>320</v>
      </c>
      <c r="AG26" s="35"/>
      <c r="AH26" s="35"/>
      <c r="AI26" s="36"/>
      <c r="AJ26" s="12"/>
      <c r="AK26" s="12"/>
      <c r="AL26" s="12"/>
      <c r="AT26" s="16"/>
      <c r="AU26" s="16"/>
    </row>
    <row r="27" spans="2:47" ht="13.5" customHeight="1" x14ac:dyDescent="0.4">
      <c r="N27" s="17"/>
      <c r="O27" s="17"/>
      <c r="P27" s="17"/>
      <c r="Q27" s="17"/>
      <c r="R27" s="12"/>
      <c r="S27" s="30"/>
      <c r="T27" s="127" t="s">
        <v>31</v>
      </c>
      <c r="U27" s="128"/>
      <c r="V27" s="128"/>
      <c r="W27" s="128"/>
      <c r="X27" s="128"/>
      <c r="Y27" s="128"/>
      <c r="Z27" s="128"/>
      <c r="AA27" s="129"/>
      <c r="AB27" s="34">
        <v>0.19</v>
      </c>
      <c r="AC27" s="35"/>
      <c r="AD27" s="35"/>
      <c r="AE27" s="36"/>
      <c r="AF27" s="34">
        <v>780</v>
      </c>
      <c r="AG27" s="35"/>
      <c r="AH27" s="35"/>
      <c r="AI27" s="36"/>
      <c r="AJ27" s="12"/>
      <c r="AK27" s="12"/>
      <c r="AL27" s="12"/>
    </row>
    <row r="28" spans="2:47" ht="13.5" customHeight="1" x14ac:dyDescent="0.4">
      <c r="N28" s="35"/>
      <c r="O28" s="35"/>
      <c r="P28" s="35"/>
      <c r="Q28" s="35"/>
      <c r="R28" s="12"/>
      <c r="S28" s="30"/>
      <c r="T28" s="127" t="s">
        <v>32</v>
      </c>
      <c r="U28" s="128"/>
      <c r="V28" s="128"/>
      <c r="W28" s="128"/>
      <c r="X28" s="128"/>
      <c r="Y28" s="128"/>
      <c r="Z28" s="128"/>
      <c r="AA28" s="129"/>
      <c r="AB28" s="34">
        <v>0.17</v>
      </c>
      <c r="AC28" s="35"/>
      <c r="AD28" s="35"/>
      <c r="AE28" s="36"/>
      <c r="AF28" s="34">
        <v>650</v>
      </c>
      <c r="AG28" s="35"/>
      <c r="AH28" s="35"/>
      <c r="AI28" s="36"/>
      <c r="AJ28" s="12"/>
      <c r="AK28" s="12"/>
      <c r="AL28" s="12"/>
      <c r="AM28" s="12"/>
    </row>
    <row r="29" spans="2:47" ht="13.5" customHeight="1" x14ac:dyDescent="0.4">
      <c r="N29" s="35"/>
      <c r="O29" s="35"/>
      <c r="P29" s="35"/>
      <c r="Q29" s="35"/>
      <c r="R29" s="12"/>
      <c r="S29" s="30"/>
      <c r="T29" s="127" t="s">
        <v>33</v>
      </c>
      <c r="U29" s="128"/>
      <c r="V29" s="128"/>
      <c r="W29" s="128"/>
      <c r="X29" s="128"/>
      <c r="Y29" s="128"/>
      <c r="Z29" s="128"/>
      <c r="AA29" s="129"/>
      <c r="AB29" s="34">
        <v>0.14000000000000001</v>
      </c>
      <c r="AC29" s="35"/>
      <c r="AD29" s="35"/>
      <c r="AE29" s="36"/>
      <c r="AF29" s="34">
        <v>520</v>
      </c>
      <c r="AG29" s="35"/>
      <c r="AH29" s="35"/>
      <c r="AI29" s="36"/>
      <c r="AJ29" s="12"/>
      <c r="AK29" s="12"/>
      <c r="AL29" s="12"/>
      <c r="AM29" s="17"/>
    </row>
    <row r="30" spans="2:47" ht="13.5" customHeight="1" x14ac:dyDescent="0.4">
      <c r="N30" s="35"/>
      <c r="O30" s="35"/>
      <c r="P30" s="35"/>
      <c r="Q30" s="35"/>
      <c r="R30" s="12"/>
      <c r="S30" s="30"/>
      <c r="T30" s="127" t="s">
        <v>8</v>
      </c>
      <c r="U30" s="128"/>
      <c r="V30" s="128"/>
      <c r="W30" s="128"/>
      <c r="X30" s="128"/>
      <c r="Y30" s="128"/>
      <c r="Z30" s="128"/>
      <c r="AA30" s="129"/>
      <c r="AB30" s="34">
        <v>0.19</v>
      </c>
      <c r="AC30" s="35"/>
      <c r="AD30" s="35"/>
      <c r="AE30" s="36"/>
      <c r="AF30" s="34">
        <v>720</v>
      </c>
      <c r="AG30" s="35"/>
      <c r="AH30" s="35"/>
      <c r="AI30" s="36"/>
      <c r="AJ30" s="12"/>
      <c r="AK30" s="12"/>
      <c r="AL30" s="12"/>
      <c r="AM30" s="12"/>
    </row>
    <row r="31" spans="2:47" ht="13.5" customHeight="1" x14ac:dyDescent="0.4">
      <c r="N31" s="35"/>
      <c r="O31" s="35"/>
      <c r="P31" s="35"/>
      <c r="Q31" s="35"/>
      <c r="R31" s="12"/>
      <c r="S31" s="30"/>
      <c r="T31" s="127" t="s">
        <v>34</v>
      </c>
      <c r="U31" s="128"/>
      <c r="V31" s="128"/>
      <c r="W31" s="128"/>
      <c r="X31" s="128"/>
      <c r="Y31" s="128"/>
      <c r="Z31" s="128"/>
      <c r="AA31" s="129"/>
      <c r="AB31" s="34">
        <v>4.2000000000000003E-2</v>
      </c>
      <c r="AC31" s="35"/>
      <c r="AD31" s="35"/>
      <c r="AE31" s="36"/>
      <c r="AF31" s="34">
        <v>20</v>
      </c>
      <c r="AG31" s="35"/>
      <c r="AH31" s="35"/>
      <c r="AI31" s="36"/>
      <c r="AJ31" s="12"/>
      <c r="AK31" s="12"/>
      <c r="AL31" s="12"/>
      <c r="AM31" s="17"/>
    </row>
    <row r="32" spans="2:47" ht="13.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30"/>
      <c r="T32" s="127" t="s">
        <v>35</v>
      </c>
      <c r="U32" s="128"/>
      <c r="V32" s="128"/>
      <c r="W32" s="128"/>
      <c r="X32" s="128"/>
      <c r="Y32" s="128"/>
      <c r="Z32" s="128"/>
      <c r="AA32" s="129"/>
      <c r="AB32" s="34">
        <v>0.04</v>
      </c>
      <c r="AC32" s="35"/>
      <c r="AD32" s="35"/>
      <c r="AE32" s="36"/>
      <c r="AF32" s="34">
        <v>27</v>
      </c>
      <c r="AG32" s="35"/>
      <c r="AH32" s="35"/>
      <c r="AI32" s="36"/>
      <c r="AJ32" s="12"/>
      <c r="AK32" s="12"/>
      <c r="AL32" s="12"/>
      <c r="AM32" s="17"/>
    </row>
    <row r="33" spans="2:75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0"/>
      <c r="T33" s="127" t="s">
        <v>36</v>
      </c>
      <c r="U33" s="128"/>
      <c r="V33" s="128"/>
      <c r="W33" s="128"/>
      <c r="X33" s="128"/>
      <c r="Y33" s="128"/>
      <c r="Z33" s="128"/>
      <c r="AA33" s="129"/>
      <c r="AB33" s="34">
        <v>4.2000000000000003E-2</v>
      </c>
      <c r="AC33" s="35"/>
      <c r="AD33" s="35"/>
      <c r="AE33" s="36"/>
      <c r="AF33" s="34">
        <v>84</v>
      </c>
      <c r="AG33" s="35"/>
      <c r="AH33" s="35"/>
      <c r="AI33" s="36"/>
      <c r="AJ33" s="12"/>
      <c r="AK33" s="12"/>
      <c r="AL33" s="12"/>
    </row>
    <row r="34" spans="2:75" ht="13.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30"/>
      <c r="T34" s="127" t="s">
        <v>37</v>
      </c>
      <c r="U34" s="128"/>
      <c r="V34" s="128"/>
      <c r="W34" s="128"/>
      <c r="X34" s="128"/>
      <c r="Y34" s="128"/>
      <c r="Z34" s="128"/>
      <c r="AA34" s="129"/>
      <c r="AB34" s="34">
        <v>5.0999999999999997E-2</v>
      </c>
      <c r="AC34" s="35"/>
      <c r="AD34" s="35"/>
      <c r="AE34" s="36"/>
      <c r="AF34" s="34">
        <v>1000</v>
      </c>
      <c r="AG34" s="35"/>
      <c r="AH34" s="35"/>
      <c r="AI34" s="36"/>
      <c r="AJ34" s="12"/>
      <c r="AK34" s="12"/>
      <c r="AL34" s="12"/>
    </row>
    <row r="35" spans="2:75" ht="13.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30"/>
      <c r="T35" s="127" t="s">
        <v>38</v>
      </c>
      <c r="U35" s="128"/>
      <c r="V35" s="128"/>
      <c r="W35" s="128"/>
      <c r="X35" s="128"/>
      <c r="Y35" s="128"/>
      <c r="Z35" s="128"/>
      <c r="AA35" s="129"/>
      <c r="AB35" s="34">
        <v>6.4000000000000001E-2</v>
      </c>
      <c r="AC35" s="35"/>
      <c r="AD35" s="35"/>
      <c r="AE35" s="36"/>
      <c r="AF35" s="34">
        <v>250</v>
      </c>
      <c r="AG35" s="35"/>
      <c r="AH35" s="35"/>
      <c r="AI35" s="36"/>
      <c r="AJ35" s="12"/>
      <c r="AK35" s="12"/>
      <c r="AL35" s="12"/>
    </row>
    <row r="36" spans="2:75" ht="13.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0"/>
      <c r="T36" s="127" t="s">
        <v>68</v>
      </c>
      <c r="U36" s="128"/>
      <c r="V36" s="128"/>
      <c r="W36" s="128"/>
      <c r="X36" s="128"/>
      <c r="Y36" s="128"/>
      <c r="Z36" s="128"/>
      <c r="AA36" s="129"/>
      <c r="AB36" s="34">
        <v>4.7E-2</v>
      </c>
      <c r="AC36" s="35"/>
      <c r="AD36" s="35"/>
      <c r="AE36" s="36"/>
      <c r="AF36" s="34">
        <v>23</v>
      </c>
      <c r="AG36" s="35"/>
      <c r="AH36" s="35"/>
      <c r="AI36" s="36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2:75" ht="13.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30"/>
      <c r="T37" s="141" t="s">
        <v>69</v>
      </c>
      <c r="U37" s="142"/>
      <c r="V37" s="142"/>
      <c r="W37" s="142"/>
      <c r="X37" s="142"/>
      <c r="Y37" s="142"/>
      <c r="Z37" s="142"/>
      <c r="AA37" s="143"/>
      <c r="AB37" s="52">
        <v>3.6999999999999998E-2</v>
      </c>
      <c r="AC37" s="53"/>
      <c r="AD37" s="53"/>
      <c r="AE37" s="54"/>
      <c r="AF37" s="52">
        <v>35</v>
      </c>
      <c r="AG37" s="53"/>
      <c r="AH37" s="53"/>
      <c r="AI37" s="54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75" ht="13.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30"/>
      <c r="T38" s="12"/>
      <c r="U38" s="12"/>
      <c r="V38" s="12"/>
      <c r="W38" s="12"/>
      <c r="X38" s="12"/>
      <c r="Y38" s="12"/>
      <c r="Z38" s="12"/>
      <c r="AA38" s="12"/>
      <c r="AI38" s="17" t="s">
        <v>9</v>
      </c>
      <c r="AJ38" s="12"/>
      <c r="AK38" s="12"/>
      <c r="AL38" s="12"/>
      <c r="AV38" s="12"/>
      <c r="AW38" s="12"/>
      <c r="AX38" s="12"/>
      <c r="AY38" s="12"/>
      <c r="AZ38" s="17"/>
      <c r="BA38" s="12"/>
      <c r="BB38" s="12"/>
      <c r="BC38" s="12"/>
      <c r="BD38" s="12"/>
      <c r="BE38" s="12"/>
      <c r="BF38" s="12"/>
      <c r="BG38" s="3"/>
      <c r="BH38" s="3"/>
      <c r="BI38" s="3"/>
      <c r="BJ38" s="3"/>
      <c r="BK38" s="3"/>
      <c r="BL38" s="3"/>
      <c r="BM38" s="3"/>
      <c r="BN38" s="3"/>
      <c r="BO38" s="3"/>
      <c r="BP38" s="3"/>
      <c r="BU38" s="3"/>
      <c r="BV38" s="3"/>
      <c r="BW38" s="3"/>
    </row>
    <row r="39" spans="2:75" ht="13.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30"/>
      <c r="T39" s="124" t="s">
        <v>54</v>
      </c>
      <c r="U39" s="125"/>
      <c r="V39" s="125"/>
      <c r="W39" s="125"/>
      <c r="X39" s="125"/>
      <c r="Y39" s="125"/>
      <c r="Z39" s="125"/>
      <c r="AA39" s="126"/>
      <c r="AB39" s="43">
        <v>0.17</v>
      </c>
      <c r="AC39" s="44"/>
      <c r="AD39" s="44"/>
      <c r="AE39" s="4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BA39" s="18"/>
      <c r="BB39" s="19"/>
      <c r="BC39" s="18"/>
      <c r="BD39" s="18"/>
      <c r="BE39" s="18"/>
      <c r="BF39" s="18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75" ht="13.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30"/>
      <c r="T40" s="127"/>
      <c r="U40" s="128"/>
      <c r="V40" s="128"/>
      <c r="W40" s="128"/>
      <c r="X40" s="128"/>
      <c r="Y40" s="128"/>
      <c r="Z40" s="128"/>
      <c r="AA40" s="129"/>
      <c r="AB40" s="34"/>
      <c r="AC40" s="35"/>
      <c r="AD40" s="35"/>
      <c r="AE40" s="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BA40" s="18"/>
      <c r="BB40" s="19"/>
      <c r="BC40" s="18"/>
      <c r="BD40" s="18"/>
      <c r="BE40" s="18"/>
      <c r="BF40" s="18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75" ht="13.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30"/>
      <c r="T41" s="127"/>
      <c r="U41" s="128"/>
      <c r="V41" s="128"/>
      <c r="W41" s="128"/>
      <c r="X41" s="128"/>
      <c r="Y41" s="128"/>
      <c r="Z41" s="128"/>
      <c r="AA41" s="129"/>
      <c r="AB41" s="34"/>
      <c r="AC41" s="35"/>
      <c r="AD41" s="35"/>
      <c r="AE41" s="36"/>
      <c r="AF41" s="12"/>
      <c r="AG41" s="12"/>
      <c r="AH41" s="12"/>
      <c r="AI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BA41" s="18"/>
      <c r="BB41" s="19"/>
      <c r="BC41" s="18"/>
      <c r="BD41" s="18"/>
      <c r="BE41" s="18"/>
      <c r="BF41" s="18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5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30"/>
      <c r="T42" s="136"/>
      <c r="U42" s="137"/>
      <c r="V42" s="137"/>
      <c r="W42" s="137"/>
      <c r="X42" s="137"/>
      <c r="Y42" s="137"/>
      <c r="Z42" s="137"/>
      <c r="AA42" s="138"/>
      <c r="AB42" s="52"/>
      <c r="AC42" s="53"/>
      <c r="AD42" s="53"/>
      <c r="AE42" s="54"/>
      <c r="AF42" s="12"/>
      <c r="AG42" s="12"/>
      <c r="AH42" s="12"/>
      <c r="AI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BA42" s="18"/>
      <c r="BB42" s="19"/>
      <c r="BC42" s="18"/>
      <c r="BD42" s="18"/>
      <c r="BE42" s="18"/>
      <c r="BF42" s="18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75" ht="13.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3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" t="s">
        <v>55</v>
      </c>
      <c r="AM43" s="12"/>
      <c r="AN43" s="12"/>
      <c r="AO43" s="12"/>
      <c r="AP43" s="12"/>
      <c r="AQ43" s="12"/>
      <c r="AR43" s="12"/>
      <c r="AS43" s="12"/>
      <c r="AT43" s="12"/>
      <c r="AU43" s="12"/>
      <c r="BA43" s="18"/>
      <c r="BB43" s="19"/>
      <c r="BC43" s="18"/>
      <c r="BD43" s="18"/>
      <c r="BE43" s="18"/>
      <c r="BF43" s="18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75" ht="13.5" customHeight="1" x14ac:dyDescent="0.4">
      <c r="L44" s="3"/>
      <c r="M44" s="3"/>
      <c r="N44" s="3"/>
      <c r="O44" s="3"/>
      <c r="P44" s="3"/>
      <c r="Q44" s="3"/>
      <c r="R44" s="12"/>
      <c r="S44" s="30"/>
      <c r="T44" s="20" t="s">
        <v>44</v>
      </c>
      <c r="U44" s="21"/>
      <c r="V44" s="21"/>
      <c r="W44" s="21"/>
      <c r="X44" s="21"/>
      <c r="Y44" s="21"/>
      <c r="Z44" s="21"/>
      <c r="AA44" s="21"/>
      <c r="AB44" s="67">
        <f>1/23</f>
        <v>4.3478260869565216E-2</v>
      </c>
      <c r="AC44" s="68"/>
      <c r="AD44" s="68"/>
      <c r="AE44" s="69"/>
      <c r="AL44" s="12"/>
      <c r="AV44" s="12"/>
      <c r="AW44" s="12"/>
      <c r="AX44" s="12"/>
      <c r="AY44" s="12"/>
      <c r="AZ44" s="12"/>
      <c r="BA44" s="18"/>
      <c r="BB44" s="18"/>
      <c r="BC44" s="12"/>
      <c r="BD44" s="12"/>
      <c r="BE44" s="18"/>
      <c r="BF44" s="18"/>
      <c r="BG44" s="5"/>
      <c r="BH44" s="5"/>
      <c r="BI44" s="5"/>
      <c r="BJ44" s="5"/>
      <c r="BK44" s="5"/>
      <c r="BL44" s="5"/>
      <c r="BM44" s="5"/>
      <c r="BN44" s="5"/>
      <c r="BO44" s="5"/>
      <c r="BP44" s="5"/>
      <c r="BS44" s="3"/>
    </row>
    <row r="45" spans="2:75" ht="13.5" customHeight="1" x14ac:dyDescent="0.4">
      <c r="C45" s="6"/>
      <c r="T45" s="25" t="s">
        <v>47</v>
      </c>
      <c r="U45" s="12"/>
      <c r="V45" s="12"/>
      <c r="W45" s="12"/>
      <c r="X45" s="12"/>
      <c r="Y45" s="12"/>
      <c r="Z45" s="12"/>
      <c r="AB45" s="70">
        <f>1/9</f>
        <v>0.1111111111111111</v>
      </c>
      <c r="AC45" s="71"/>
      <c r="AD45" s="71"/>
      <c r="AE45" s="72"/>
      <c r="AK45" s="12"/>
      <c r="AZ45" s="12"/>
    </row>
    <row r="46" spans="2:75" ht="13.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  <c r="O46" s="3"/>
      <c r="P46" s="3"/>
      <c r="Q46" s="3"/>
      <c r="R46" s="12"/>
      <c r="S46" s="30"/>
      <c r="T46" s="25" t="s">
        <v>49</v>
      </c>
      <c r="U46" s="12"/>
      <c r="V46" s="12"/>
      <c r="W46" s="12"/>
      <c r="X46" s="12"/>
      <c r="Y46" s="12"/>
      <c r="Z46" s="12"/>
      <c r="AB46" s="73">
        <f>0.07</f>
        <v>7.0000000000000007E-2</v>
      </c>
      <c r="AC46" s="74"/>
      <c r="AD46" s="74"/>
      <c r="AE46" s="75"/>
      <c r="BA46" s="12"/>
      <c r="BB46" s="12"/>
      <c r="BC46" s="12"/>
      <c r="BD46" s="12"/>
      <c r="BE46" s="12"/>
      <c r="BF46" s="1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5" ht="13.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  <c r="N47" s="3"/>
      <c r="O47" s="3"/>
      <c r="P47" s="3"/>
      <c r="Q47" s="3"/>
      <c r="R47" s="12"/>
      <c r="S47" s="30"/>
      <c r="T47" s="29" t="s">
        <v>50</v>
      </c>
      <c r="U47" s="26"/>
      <c r="V47" s="26"/>
      <c r="W47" s="26"/>
      <c r="X47" s="26"/>
      <c r="Y47" s="26"/>
      <c r="Z47" s="26"/>
      <c r="AA47" s="26"/>
      <c r="AB47" s="76">
        <v>0.15</v>
      </c>
      <c r="AC47" s="77"/>
      <c r="AD47" s="77"/>
      <c r="AE47" s="78"/>
      <c r="AZ47" s="12"/>
      <c r="BA47" s="12"/>
      <c r="BB47" s="12"/>
      <c r="BC47" s="12"/>
      <c r="BD47" s="12"/>
      <c r="BE47" s="12"/>
      <c r="BF47" s="1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5" ht="13.5" customHeight="1" x14ac:dyDescent="0.4">
      <c r="B48" s="3"/>
      <c r="C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" t="s">
        <v>56</v>
      </c>
    </row>
    <row r="49" spans="2:51" ht="13.5" customHeight="1" x14ac:dyDescent="0.4">
      <c r="B49" s="3"/>
      <c r="C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51" ht="13.5" customHeight="1" x14ac:dyDescent="0.4">
      <c r="B50" s="3"/>
      <c r="C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51" ht="13.5" customHeight="1" x14ac:dyDescent="0.4">
      <c r="B51" s="3"/>
      <c r="C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51" ht="13.5" customHeight="1" x14ac:dyDescent="0.4">
      <c r="B52" s="3"/>
      <c r="C52" s="6"/>
    </row>
    <row r="53" spans="2:51" ht="13.5" customHeight="1" x14ac:dyDescent="0.4">
      <c r="B53" s="3"/>
      <c r="C53" s="6"/>
    </row>
    <row r="54" spans="2:51" ht="13.5" customHeight="1" x14ac:dyDescent="0.4">
      <c r="B54" s="3"/>
      <c r="C54" s="6"/>
    </row>
    <row r="55" spans="2:51" ht="13.5" customHeight="1" x14ac:dyDescent="0.4">
      <c r="B55" s="3"/>
      <c r="C55" s="6"/>
    </row>
    <row r="56" spans="2:51" ht="13.5" customHeight="1" x14ac:dyDescent="0.4">
      <c r="B56" s="3"/>
      <c r="C56" s="6"/>
    </row>
    <row r="57" spans="2:51" ht="13.5" customHeight="1" x14ac:dyDescent="0.4">
      <c r="B57" s="3"/>
      <c r="C57" s="6"/>
    </row>
    <row r="59" spans="2:51" ht="13.5" customHeight="1" x14ac:dyDescent="0.4">
      <c r="AQ59" s="12"/>
      <c r="AR59" s="12"/>
      <c r="AS59" s="12"/>
      <c r="AT59" s="12"/>
      <c r="AU59" s="12"/>
    </row>
    <row r="60" spans="2:51" ht="13.5" customHeight="1" x14ac:dyDescent="0.4"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3.5" customHeight="1" x14ac:dyDescent="0.4">
      <c r="AV61" s="12"/>
      <c r="AW61" s="12"/>
      <c r="AX61" s="12"/>
      <c r="AY61" s="12"/>
    </row>
    <row r="63" spans="2:51" ht="13.5" customHeight="1" x14ac:dyDescent="0.4">
      <c r="B63" s="3"/>
      <c r="C63" s="6"/>
    </row>
    <row r="64" spans="2:51" ht="13.5" customHeight="1" x14ac:dyDescent="0.4">
      <c r="B64" s="3"/>
      <c r="C64" s="6"/>
    </row>
    <row r="65" spans="5:111" ht="13.5" customHeight="1" x14ac:dyDescent="0.4">
      <c r="BW65" s="2"/>
    </row>
    <row r="66" spans="5:111" ht="13.5" customHeight="1" x14ac:dyDescent="0.4">
      <c r="BW66" s="2"/>
    </row>
    <row r="67" spans="5:111" ht="13.5" customHeight="1" x14ac:dyDescent="0.4">
      <c r="BW67" s="2"/>
    </row>
    <row r="72" spans="5:111" ht="13.5" customHeight="1" x14ac:dyDescent="0.4">
      <c r="DG72" s="2"/>
    </row>
    <row r="79" spans="5:111" ht="13.5" customHeight="1" x14ac:dyDescent="0.4">
      <c r="E79" s="7"/>
      <c r="F79" s="7"/>
      <c r="G79" s="7"/>
      <c r="H79" s="7"/>
      <c r="I79" s="7"/>
      <c r="J79" s="7"/>
    </row>
    <row r="81" spans="4:4" ht="13.5" customHeight="1" x14ac:dyDescent="0.4">
      <c r="D81" s="8"/>
    </row>
  </sheetData>
  <mergeCells count="197">
    <mergeCell ref="AB46:AE46"/>
    <mergeCell ref="AB47:AE47"/>
    <mergeCell ref="T41:AA41"/>
    <mergeCell ref="AB41:AE41"/>
    <mergeCell ref="T42:AA42"/>
    <mergeCell ref="AB42:AE42"/>
    <mergeCell ref="AB44:AE44"/>
    <mergeCell ref="AB45:AE45"/>
    <mergeCell ref="T37:AA37"/>
    <mergeCell ref="AB37:AE37"/>
    <mergeCell ref="AF37:AI37"/>
    <mergeCell ref="T39:AA39"/>
    <mergeCell ref="AB39:AE39"/>
    <mergeCell ref="T40:AA40"/>
    <mergeCell ref="AB40:AE40"/>
    <mergeCell ref="T35:AA35"/>
    <mergeCell ref="AB35:AE35"/>
    <mergeCell ref="AF35:AI35"/>
    <mergeCell ref="T36:AA36"/>
    <mergeCell ref="AB36:AE36"/>
    <mergeCell ref="AF36:AI36"/>
    <mergeCell ref="T33:AA33"/>
    <mergeCell ref="AB33:AE33"/>
    <mergeCell ref="AF33:AI33"/>
    <mergeCell ref="T34:AA34"/>
    <mergeCell ref="AB34:AE34"/>
    <mergeCell ref="AF34:AI34"/>
    <mergeCell ref="N31:Q31"/>
    <mergeCell ref="T31:AA31"/>
    <mergeCell ref="AB31:AE31"/>
    <mergeCell ref="AF31:AI31"/>
    <mergeCell ref="T32:AA32"/>
    <mergeCell ref="AB32:AE32"/>
    <mergeCell ref="AF32:AI32"/>
    <mergeCell ref="N29:Q29"/>
    <mergeCell ref="T29:AA29"/>
    <mergeCell ref="AB29:AE29"/>
    <mergeCell ref="AF29:AI29"/>
    <mergeCell ref="N30:Q30"/>
    <mergeCell ref="T30:AA30"/>
    <mergeCell ref="AB30:AE30"/>
    <mergeCell ref="AF30:AI30"/>
    <mergeCell ref="T27:AA27"/>
    <mergeCell ref="AB27:AE27"/>
    <mergeCell ref="AF27:AI27"/>
    <mergeCell ref="N28:Q28"/>
    <mergeCell ref="T28:AA28"/>
    <mergeCell ref="AB28:AE28"/>
    <mergeCell ref="AF28:AI28"/>
    <mergeCell ref="T25:AA25"/>
    <mergeCell ref="AB25:AE25"/>
    <mergeCell ref="AF25:AI25"/>
    <mergeCell ref="T26:AA26"/>
    <mergeCell ref="AB26:AE26"/>
    <mergeCell ref="AF26:AI26"/>
    <mergeCell ref="B23:M23"/>
    <mergeCell ref="N23:P23"/>
    <mergeCell ref="T23:AA23"/>
    <mergeCell ref="AB23:AE23"/>
    <mergeCell ref="AF23:AI23"/>
    <mergeCell ref="T24:AA24"/>
    <mergeCell ref="AB24:AE24"/>
    <mergeCell ref="AF24:AI24"/>
    <mergeCell ref="AF21:AI21"/>
    <mergeCell ref="B22:G22"/>
    <mergeCell ref="H22:J22"/>
    <mergeCell ref="K22:M22"/>
    <mergeCell ref="N22:P22"/>
    <mergeCell ref="T22:AA22"/>
    <mergeCell ref="AB22:AE22"/>
    <mergeCell ref="AF22:AI22"/>
    <mergeCell ref="B21:G21"/>
    <mergeCell ref="H21:J21"/>
    <mergeCell ref="K21:M21"/>
    <mergeCell ref="N21:P21"/>
    <mergeCell ref="T21:AA21"/>
    <mergeCell ref="AB21:AE21"/>
    <mergeCell ref="AF19:AI19"/>
    <mergeCell ref="B20:G20"/>
    <mergeCell ref="H20:J20"/>
    <mergeCell ref="K20:M20"/>
    <mergeCell ref="N20:P20"/>
    <mergeCell ref="T20:AA20"/>
    <mergeCell ref="AB20:AE20"/>
    <mergeCell ref="AF20:AI20"/>
    <mergeCell ref="B19:G19"/>
    <mergeCell ref="H19:J19"/>
    <mergeCell ref="K19:M19"/>
    <mergeCell ref="N19:P19"/>
    <mergeCell ref="T19:AA19"/>
    <mergeCell ref="AB19:AE19"/>
    <mergeCell ref="AF17:AI17"/>
    <mergeCell ref="B18:G18"/>
    <mergeCell ref="H18:J18"/>
    <mergeCell ref="K18:M18"/>
    <mergeCell ref="N18:P18"/>
    <mergeCell ref="T18:AA18"/>
    <mergeCell ref="AB18:AE18"/>
    <mergeCell ref="AF18:AI18"/>
    <mergeCell ref="B17:G17"/>
    <mergeCell ref="H17:J17"/>
    <mergeCell ref="K17:M17"/>
    <mergeCell ref="N17:P17"/>
    <mergeCell ref="T17:AA17"/>
    <mergeCell ref="AB17:AE17"/>
    <mergeCell ref="AF15:AI15"/>
    <mergeCell ref="B16:G16"/>
    <mergeCell ref="H16:J16"/>
    <mergeCell ref="K16:M16"/>
    <mergeCell ref="N16:P16"/>
    <mergeCell ref="T16:AA16"/>
    <mergeCell ref="AB16:AE16"/>
    <mergeCell ref="AF16:AI16"/>
    <mergeCell ref="B15:G15"/>
    <mergeCell ref="H15:J15"/>
    <mergeCell ref="K15:M15"/>
    <mergeCell ref="N15:P15"/>
    <mergeCell ref="T15:AA15"/>
    <mergeCell ref="AB15:AE15"/>
    <mergeCell ref="AF13:AI13"/>
    <mergeCell ref="B14:G14"/>
    <mergeCell ref="H14:J14"/>
    <mergeCell ref="K14:M14"/>
    <mergeCell ref="N14:P14"/>
    <mergeCell ref="T14:AA14"/>
    <mergeCell ref="AB14:AE14"/>
    <mergeCell ref="AF14:AI14"/>
    <mergeCell ref="B13:G13"/>
    <mergeCell ref="H13:J13"/>
    <mergeCell ref="K13:M13"/>
    <mergeCell ref="N13:P13"/>
    <mergeCell ref="T13:AA13"/>
    <mergeCell ref="AB13:AE13"/>
    <mergeCell ref="AF11:AI11"/>
    <mergeCell ref="B12:G12"/>
    <mergeCell ref="H12:J12"/>
    <mergeCell ref="K12:M12"/>
    <mergeCell ref="N12:P12"/>
    <mergeCell ref="T12:AA12"/>
    <mergeCell ref="AB12:AE12"/>
    <mergeCell ref="AF12:AI12"/>
    <mergeCell ref="B11:G11"/>
    <mergeCell ref="H11:J11"/>
    <mergeCell ref="K11:M11"/>
    <mergeCell ref="N11:P11"/>
    <mergeCell ref="T11:AA11"/>
    <mergeCell ref="AB11:AE11"/>
    <mergeCell ref="AF9:AI9"/>
    <mergeCell ref="B10:G10"/>
    <mergeCell ref="H10:J10"/>
    <mergeCell ref="K10:M10"/>
    <mergeCell ref="N10:P10"/>
    <mergeCell ref="T10:AA10"/>
    <mergeCell ref="AB10:AE10"/>
    <mergeCell ref="AF10:AI10"/>
    <mergeCell ref="B9:G9"/>
    <mergeCell ref="H9:J9"/>
    <mergeCell ref="K9:M9"/>
    <mergeCell ref="N9:P9"/>
    <mergeCell ref="T9:AA9"/>
    <mergeCell ref="AB9:AE9"/>
    <mergeCell ref="AF7:AI7"/>
    <mergeCell ref="B8:G8"/>
    <mergeCell ref="H8:J8"/>
    <mergeCell ref="K8:M8"/>
    <mergeCell ref="N8:P8"/>
    <mergeCell ref="T8:AA8"/>
    <mergeCell ref="AB8:AE8"/>
    <mergeCell ref="AF8:AI8"/>
    <mergeCell ref="B7:G7"/>
    <mergeCell ref="H7:J7"/>
    <mergeCell ref="K7:M7"/>
    <mergeCell ref="N7:P7"/>
    <mergeCell ref="T7:AA7"/>
    <mergeCell ref="AB7:AE7"/>
    <mergeCell ref="B6:G6"/>
    <mergeCell ref="H6:J6"/>
    <mergeCell ref="K6:M6"/>
    <mergeCell ref="N6:P6"/>
    <mergeCell ref="T6:AA6"/>
    <mergeCell ref="AB6:AE6"/>
    <mergeCell ref="AF6:AI6"/>
    <mergeCell ref="B5:G5"/>
    <mergeCell ref="H5:J5"/>
    <mergeCell ref="K5:M5"/>
    <mergeCell ref="N5:P5"/>
    <mergeCell ref="T5:AA5"/>
    <mergeCell ref="AB5:AE5"/>
    <mergeCell ref="I2:P2"/>
    <mergeCell ref="AB2:AE2"/>
    <mergeCell ref="AF2:AI2"/>
    <mergeCell ref="B3:P4"/>
    <mergeCell ref="AB3:AE3"/>
    <mergeCell ref="AF3:AI3"/>
    <mergeCell ref="AB4:AE4"/>
    <mergeCell ref="AF4:AI4"/>
    <mergeCell ref="AF5:AI5"/>
  </mergeCells>
  <phoneticPr fontId="3"/>
  <dataValidations count="1">
    <dataValidation type="list" allowBlank="1" showInputMessage="1" showErrorMessage="1" sqref="B6:G22" xr:uid="{A7A20B9E-A341-45FF-85C8-03DB768EB85D}">
      <formula1>$T$5:$T$47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例(外壁)</vt:lpstr>
      <vt:lpstr>例(内壁)</vt:lpstr>
      <vt:lpstr>例(天井1)</vt:lpstr>
      <vt:lpstr>例(天井2)</vt:lpstr>
      <vt:lpstr>例(床1)</vt:lpstr>
      <vt:lpstr>例(床2)</vt:lpstr>
      <vt:lpstr>例(屋根1)</vt:lpstr>
      <vt:lpstr>例(屋根2)</vt:lpstr>
      <vt:lpstr>例(屋根3)</vt:lpstr>
      <vt:lpstr>'例(屋根1)'!Print_Area</vt:lpstr>
      <vt:lpstr>'例(屋根2)'!Print_Area</vt:lpstr>
      <vt:lpstr>'例(屋根3)'!Print_Area</vt:lpstr>
      <vt:lpstr>'例(外壁)'!Print_Area</vt:lpstr>
      <vt:lpstr>'例(床1)'!Print_Area</vt:lpstr>
      <vt:lpstr>'例(床2)'!Print_Area</vt:lpstr>
      <vt:lpstr>'例(天井1)'!Print_Area</vt:lpstr>
      <vt:lpstr>'例(天井2)'!Print_Area</vt:lpstr>
      <vt:lpstr>'例(内壁)'!Print_Area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2020-03-19T02:10:01Z</dcterms:created>
  <dcterms:modified xsi:type="dcterms:W3CDTF">2021-04-19T06:43:36Z</dcterms:modified>
</cp:coreProperties>
</file>